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31" yWindow="435" windowWidth="12120" windowHeight="8445" activeTab="0"/>
  </bookViews>
  <sheets>
    <sheet name="Лист1" sheetId="1" r:id="rId1"/>
  </sheets>
  <definedNames>
    <definedName name="_xlnm.Print_Titles" localSheetId="0">'Лист1'!$2:$3</definedName>
    <definedName name="_xlnm.Print_Area" localSheetId="0">'Лист1'!$A$1:$H$99</definedName>
  </definedNames>
  <calcPr fullCalcOnLoad="1"/>
</workbook>
</file>

<file path=xl/sharedStrings.xml><?xml version="1.0" encoding="utf-8"?>
<sst xmlns="http://schemas.openxmlformats.org/spreadsheetml/2006/main" count="183" uniqueCount="153">
  <si>
    <r>
      <t xml:space="preserve">Протокол заседания Правительства Российской Федерации от 28.06.2007 № 25 "О вопросах социально-экономического развития Республики Северная Осетия - Алания"- реконструкция автомобильной дороги «Гизель-Кармадон-Даргавс-Дзуарикау», поручение Правительства Российской Федерации от 23.07.2010 № ВП-П16-5060 - Реконструкция автомобильной дороги Ставрополь - Прохладный - Моздок - Кизляр - Крайновка от км 281 до км 296. </t>
    </r>
    <r>
      <rPr>
        <b/>
        <sz val="13.5"/>
        <rFont val="Times New Roman CYR"/>
        <family val="0"/>
      </rPr>
      <t>Обеспечение ввода в эксплуатацию объезда Моздока. Остаток сметной стоимости объекта с учетом предоставленного бюджетного кредита в сумме 160,0 млн рублей составляет 530,0 млн рублей.</t>
    </r>
  </si>
  <si>
    <r>
      <t xml:space="preserve">Поручение Правительства РФ от 23.07.2010 № ВП-П16-5060, Протокол совещания у Заместителя Председателя Правительства Российской Федерации, полномочного представителя Президента Российской Федерации в Северо-Кавказском федеральном округе А.Г. Хлопонина от 23 июня 2010 г. № АХ-П16-10пр. </t>
    </r>
    <r>
      <rPr>
        <b/>
        <sz val="13.5"/>
        <rFont val="Times New Roman CYR"/>
        <family val="0"/>
      </rPr>
      <t>Капитальный ремонт и ремонт автомобильных дорог общего пользования в целях развития транспортной инфраструктуры туристско-рекреационных кластеров в Ставропольском крае.</t>
    </r>
  </si>
  <si>
    <t xml:space="preserve"> Протокол совещания у Заместителя Председателя Правительства Российской Федерации, полномочного представителя Президента Российской Федерации в Северо-Кавказском федеральном округе А.Г. Хлопонина от 23 июня 2010 г. № АХ-П16-10пр. Реконструкция и капитальный ремонт автомобильных дорог общего пользования в целях развития транспортной инфраструктуры туристско-рекреационных кластеров в Кабардино-Балкарской Республике.</t>
  </si>
  <si>
    <r>
      <t xml:space="preserve">Поручение Правительства РФ от 13.04.2010 № ВП-П9-2421 на обращение губернатора Калужской обл. на имя Председателя Правительства РФ В.В. Путина по вопросу предоставления в 2010 и 2011 гг. средств из федерального бюджета бюджету Калужской обл. в объеме 2,0 млрд руб. на реконструкцию автомобильной дороги Козельск – Ульяново – Дудоровский – Хвастовичи – М-3 «Украина». - Минтранс России (И.Е. Левитину): Прошу проработать и доложить предложения. </t>
    </r>
    <r>
      <rPr>
        <b/>
        <sz val="13.5"/>
        <rFont val="Times New Roman CYR"/>
        <family val="0"/>
      </rPr>
      <t>Обеспечение капитального ремонта автомобильной дороги Козельск - Кудринская. Стоимость капитального ремонта объекта составляет 700,0 млн рублей.</t>
    </r>
  </si>
  <si>
    <r>
      <t xml:space="preserve">По обращениям Главы Республики Карелия А.В.Нелидова к Председателю Правительства РФ В. Путину от 23.12.2010 № 5991/02-01/Аи по вопросу выделения в 2011 г. из федерального бюджета бюджетного кредита Республике Карелия. Прошу рассмотреть указанное обращение и о результатах проинформировать Главу Республики Карелия А.В. Нелидова и Администрацию Президента Российской Федерации. </t>
    </r>
    <r>
      <rPr>
        <b/>
        <sz val="13.5"/>
        <rFont val="Times New Roman CYR"/>
        <family val="0"/>
      </rPr>
      <t>Завершение капитального ремонта автомобильной дороги Кемь-Лонка км 75-км 84 (остаток сметной стоимости - 107,0 млн рублей), продолжение строительства автомобильной дороги  "Кочкома -Тикша -Ледмозеро -Костомукша - Госграница" на участке км 44 - км 64 (остаток сметной стоимости - 607,0 млн рублей).</t>
    </r>
  </si>
  <si>
    <r>
      <t xml:space="preserve">Поручение Правительства Российской Федерации от 28 сентября 2010 г. № ВП-П9-6691 о предоставлении с 2011 года субсидий на строительство автомобильной дороги Сыктывкар – Ухта – Печора – Усинск – Нарьян-Мар с подъездами к городам Воркута и Салехард. </t>
    </r>
    <r>
      <rPr>
        <b/>
        <sz val="13.5"/>
        <rFont val="Times New Roman CYR"/>
        <family val="0"/>
      </rPr>
      <t xml:space="preserve"> Ориентировочная стоимость строительства автодороги по территории республики по информации Правительства Республики Коми составляет 18 млрд. рублей.</t>
    </r>
  </si>
  <si>
    <r>
      <t xml:space="preserve">Обеспечение реконструкции подъезда к пограничному пункту пропуска на границе с Азербайджанской Республикой в рамках реализации Комплекса согласованных мер, направленных на урегулирование общественно-политической ситуации и улучшение социально-экономического положения в Республике Дагестан. Поручение Правительства РФ от 01.06.2006 № МФ-П11-2461 - Реконструкция автодороги Ново-Гапцах - Ново-Филя - Таргикент - Ялама. </t>
    </r>
    <r>
      <rPr>
        <b/>
        <sz val="13.5"/>
        <rFont val="Times New Roman CYR"/>
        <family val="0"/>
      </rPr>
      <t xml:space="preserve">Реконструкция автодороги Ново-Гапцах - Ново-Филя - Таргикент - Ялама, остаток сметной стоимости объекта с учетом предоставленного бюджетного кредита в сумме 100,0 млн рублей составляет 1,0 млрд рублей. Открытие движения автотранспорта от М-29 "Кавказ" на АПП "Ширвановка" через новый мост на р. Самур. </t>
    </r>
  </si>
  <si>
    <r>
      <t xml:space="preserve">Пр-2440 от 11.09.2009 на обращение губернатора Оренбургской обл. А.А. Чернышева по вопросу предоставления в 2010 году субсидий в объеме 900 млн руб. на строительство южного обхода г. Оренбурга - А.Л. Кудрину, И.Е. Левитину: Подготовьте предложения. В настоящее время в экспертизе находится проект </t>
    </r>
    <r>
      <rPr>
        <b/>
        <sz val="13.5"/>
        <rFont val="Times New Roman CYR"/>
        <family val="0"/>
      </rPr>
      <t>1 пускового комплекса обхода стоимостью 3,3 млрд. рублей.</t>
    </r>
    <r>
      <rPr>
        <sz val="13.5"/>
        <rFont val="Times New Roman CYR"/>
        <family val="1"/>
      </rPr>
      <t xml:space="preserve"> Срок выдачи заключения госэкспертизы - июль 2011 г. </t>
    </r>
    <r>
      <rPr>
        <b/>
        <sz val="13.5"/>
        <rFont val="Times New Roman CYR"/>
        <family val="0"/>
      </rPr>
      <t>Обеспечение начала строительства южного обхода г. Оренбурга.</t>
    </r>
  </si>
  <si>
    <r>
      <t xml:space="preserve">Поручение Правительства РФ АЖ-П13-651 от 14.02.2007 о строительстве мостового перехода через судоходный канал в г.Балаково; Завершение реконструкции мостового перехода через р. Хопер в Аркадакском районе Саратовской области; Приведение в нормативное состояние улично-дорожной сети г. Саратова. </t>
    </r>
    <r>
      <rPr>
        <b/>
        <sz val="13.5"/>
        <rFont val="Times New Roman CYR"/>
        <family val="0"/>
      </rPr>
      <t xml:space="preserve">Обеспечение продолжения строительства мостового перехода через судоходный канал в г.Балаково, остаток сметной стоимости которого с учетом предоставленного в 2011 году бюджетного кредита в сумме 540,0 млн рублей составляет 4,3 млрд рублей. </t>
    </r>
  </si>
  <si>
    <r>
      <t xml:space="preserve">Протокол совещания от 08.09.2005  № МФ-П9-39пр  у Председателя Правительства Российской Федерации М.Е. Фрадкова - п.3. Минтрансу России, Минэкономразвития России, Минфину России при подготовке проектов федерального бюджета на 2006 и последующие годы рассматривать вопросы выделения средств Свердловской области на финансирование ремонта, реконструции и строительства автомобильных дорог - Строительство автомобильной дороги вокруг г. Екатеринбурга на участке автодорога Екатеринбург - Серов - автодорога Пермь - Екатеринбург. </t>
    </r>
    <r>
      <rPr>
        <b/>
        <sz val="13.5"/>
        <rFont val="Times New Roman CYR"/>
        <family val="0"/>
      </rPr>
      <t>Завершение строительства обхода г. Екатеринбурга. Остаток сметной стоимости объекта на 01.01.2011 составляет 1,2 млрд. рублей.</t>
    </r>
  </si>
  <si>
    <r>
      <t xml:space="preserve">Поручение Правительства РФ от 01.08.2009 № ВП-П9-4489 в связи с обращением на имя  Председателя Правительства РФ В.В. Путина губернатора - председателя правительства Иркутской обл. Д.Ф. Мезенцева о рассмотрении вопроса  завершения строительства в 2010-2011 гг. мостового перехода через р. Ангару в г. Иркутске и транспортного обхода г. Иркутска, осуществляемого во исполнение Указа Президента РФ от 30.12.2006 № 323. - Заместителю Председателя Правительства РФ - Министру финансов А.Л. Кудрину,... Минтранс России (И.Е. Левитину): Прошу рассмотреть и найти согласованные с губернатором решения. Обещания, данные в связи с объединением субъектов Федерации, нужно выполнять. </t>
    </r>
    <r>
      <rPr>
        <b/>
        <sz val="13.5"/>
        <rFont val="Times New Roman CYR"/>
        <family val="0"/>
      </rPr>
      <t>Завершение строительства мостового перехода через р. Ангару в г. Иркутске. Остаток сметной стоимости объекта с учетом предоставления в 2011 году бюджетного кредита в сумме 500,0 млн рублей составляет 1,2 млрд. рублей.</t>
    </r>
  </si>
  <si>
    <r>
      <t xml:space="preserve">Поручение Правительства Российской Федерации № ВП-П9-2332 от 9.04.2010 на обращение губернатора Новосибирской области В.А. Толоконского с просьбой предусмотреть софинансирование из федерального бюджета в 2011-2013 гг. строительства мостового перехода через р. Обь в г. Новосибирске. Прошу рассмотреть и поддержать. </t>
    </r>
    <r>
      <rPr>
        <b/>
        <sz val="13.5"/>
        <rFont val="Times New Roman CYR"/>
        <family val="0"/>
      </rPr>
      <t>Продолжение строительства мостового перехода. Остаток сметной стоимости объекта с учетом предоставления в 2011 году бюджетного кредита в сумме 2,0 млрд. рублей составляет 12,2 млрд. рублей.</t>
    </r>
  </si>
  <si>
    <t xml:space="preserve">Поручение Правительства РФ от 26.08.2010 № ВП-П9-6086 в связи с обращением на имя  Председателя Правительства РФ В.В. Путина губернатора Хабаровского края В.И. Шпорта по вопросу финансирования из федерального бюджета мостового перехода через протоку Амурская - Минэкономразвития России, Минрегион России, Минтранс России: Прошу доложить предложения по решению проблемы. </t>
  </si>
  <si>
    <r>
      <t xml:space="preserve"> </t>
    </r>
    <r>
      <rPr>
        <b/>
        <sz val="13.5"/>
        <rFont val="Times New Roman CYR"/>
        <family val="0"/>
      </rPr>
      <t xml:space="preserve">Строительство автомобильной дороги Новосибирск-Ленинск-Кузнецкий-Кемерово-Юрга на участке Ленинск-Кузнецкий-Кемерово км 295 - км 323,5 (остаток сметной стоимости объекта на 01.01.2011 составляет 3,1 млрд. рублей). </t>
    </r>
  </si>
  <si>
    <t>Поручение Президента РФ от 05.05.2011 № Пр-1239 о строительстве четвертого автодорожного моста в г. Красноярске. А.Л. Кудрину, И.Е. Левитину: Проработайте тему строительства на принципах софинансирования с 2011 года (с учетом паритетного финансирования объекта, стоимость которого составляет 17,6 млрд рублей). Начало строительства.</t>
  </si>
  <si>
    <t xml:space="preserve">Поручение Председателя Правительства РФ В.В. Путина от 01.10.2009 № ВП-П9-5681 о  финансировании II очереди строительства мостового перехода через реку Оку с обходом г. Мурома в рамках ФЦП "Развитие транспортной системы России (2010 - 2015 годы)" - Минтранс России (И.Е. Левитину): Прошу рассмотреть. </t>
  </si>
  <si>
    <r>
      <t xml:space="preserve">Поручение Президента Российской Федерации Пр-876 от 31.03.2010 на обращение губернатора Белгородской области Е.С. Савченко по вопросу финансирования за счет средств федерального бюджета реконструкции участков автомобильных дорог между городами Белгород и Старый Оскол Белгород – Павловск и Короча – Губкин – Горшечное  - И.Е. Левитину: Проработайте и уточните варианты финансирования. </t>
    </r>
    <r>
      <rPr>
        <b/>
        <sz val="13.5"/>
        <rFont val="Times New Roman CYR"/>
        <family val="0"/>
      </rPr>
      <t>Обеспечение ввода в эксплуатацию Короча-Губкин-Горшечное км 0-км 48. Остаток сметной стоимости объекта на 01.01.2011 - 2,8 млрд. рублей, При предоставлении бюджетного кредита в сумме 800,0 млн рублей из областного бюджета будет обеспечено направление средств в сумме 2,0 млрд. рублей.</t>
    </r>
  </si>
  <si>
    <t>Ивановская область</t>
  </si>
  <si>
    <t>Поручение Президента РФ от 19.09.2005 № Пр-1523 на обращение губернатора Ивановской области В.И. Тихонова о включении объекта "Строительство автомобильной дороги Владимир - Кострома на участке восточного  обхода г.Иванова" в план дорожных работ Минтранса России на 2006 г. за счет средств федерального бюджета в объеме не менее 500 млн руб..  Левитину И.Е.,  Грефу Г.О.: прошу рассмотреть и доложить предложения. (Поручение Правительства РФ от 15.05.2008 № СИ-П9-3034)</t>
  </si>
  <si>
    <t>Кировская область</t>
  </si>
  <si>
    <t>Поручение Президента РФ от 14.05.2009 № Пр-1246 на обращение губернатора Кировской области Н.Ю. Белых по вопросу реализации полномочий правительства Кировской области по осуществлению дорожной деятельности в части предоставления субсидий бюджету Кировской области на восполнение дефицита средств областного бюджета на капитальный ремонт и ремонт автомобильных дорог в 2010 г. - 2819,6 млн руб., в 2011 г. - 2881,3 млн руб., в 2012 г. - 1403,5 млн руб. - А.Л. Кудрину, И.Е. Левитину: Проработайте и доложите.</t>
  </si>
  <si>
    <t>Тамбовская область</t>
  </si>
  <si>
    <t>Поручение Президента РФ  от 16.02.2010 № Пр-424 на обращение главы администрации Тамбовской области О.И. Бетина о выделении в 2010 году бюджетного кредита из федерального бюджета в размере 1,0 млрд рублей для строительства и модернизации автомобильных дорог, обеспечивающих эффективную работу сельскохозяственной отрасли региона. - И.Е. Левитину: Проработайте. Представьте предложения.</t>
  </si>
  <si>
    <r>
      <t xml:space="preserve">Поручение Правительства РФ от 02.02.2010 № ВП-П9-556 на обращение губернатора Рязанской области О.И. Ковалева в адрес Председателя Правительства Российской Федерации В.В. Путина о выделении бюджетного кредита из федерального бюджета в 2010 году в размере 3,0 млрд рублей и в 2011 году 2,0 млрд рублей на строительство северного обхода г. Рязани для завершения строительства в 2011 году. - Минтранс России (И.Е. Левитину): Прошу проработать и доложить предложения. </t>
    </r>
    <r>
      <rPr>
        <b/>
        <sz val="13.5"/>
        <rFont val="Times New Roman CYR"/>
        <family val="0"/>
      </rPr>
      <t>Открытие рабочего движения на автодороге регионального значения Северный обход г. Рязани.</t>
    </r>
  </si>
  <si>
    <t xml:space="preserve">Поручение Правительства РФ от 16.01.2010 № СИ-П9-181 на обращение Председателя Совета Федерации Федерального Собрания РФ С.М. Миронова в адрес Председателя Правительства РФ В.В. Путина в связи с письмом губернатора Тверской области Д.В. Зеленина о выделении средств из федерального бюджета на реконструкцию моста через р. Волгу в г. Твери и реконструкцию автомобильной дороги Тверь – Лотошино – Шаховская – Уваровка на участке км 10 – км 40. </t>
  </si>
  <si>
    <r>
      <t xml:space="preserve">Поручение Президента Российской Федерации от 01.03.2011 № Пр-540 о выделении из федерального бюджета бюджету Республики Калмыкия субсидий на 2011-2014 годы на реконструкцию автомобильной дороги Яшкуль - Комсомольский - Артезиан протяженностью 38 км. И.Е. Левитину: Подготовьте предложения. </t>
    </r>
    <r>
      <rPr>
        <b/>
        <sz val="13.5"/>
        <rFont val="Times New Roman CYR"/>
        <family val="0"/>
      </rPr>
      <t>Продолжение строительства участков автомобильной дороги Яшкуль - Комсомольский - Артезиан (документация имеется на участки: км 10 - км 20 - остаток стоимости работ составляет 602,0 млн рублей, км 20 - км 30 остаток сметной стоимости составляет 341,0 млн рублей; на участки км 90 - км 100 и км 100 - км 108 документации нет, суммарная ориентировочная стоимость работ по ним составляет около 1,3 млрд. рублей).</t>
    </r>
  </si>
  <si>
    <t>Реконструкция, капитальный ремонт и ремонт автомобильных дорог общего пользования Костромской области, ремонт мостового перехода через реку Волгу в г. Костроме</t>
  </si>
  <si>
    <t>Оренбургская область</t>
  </si>
  <si>
    <t>одобрено</t>
  </si>
  <si>
    <t>проект</t>
  </si>
  <si>
    <t>Поручение Председателя Правительства РФ В.В. Путина от 18.01.2010 № ВП-П9-246 (Северный обход г. Лиски - 72,3 млн рублей, Реконструкция улицы Антонова-Овсиенко - 834,9 млн рублей ввод объектов в 2011 г).</t>
  </si>
  <si>
    <t>Реконструкция автомобильной дороги "Северный подъезд к г. Мценску" - Осуществление работ по приведение в нормативное техническое состояние посредством ремонта автомобильной дороги протяженностью 8,86 км, переданной в 2010 году из федеральной собственности в собственность Орловской области.</t>
  </si>
  <si>
    <t>Республика Калмыкия</t>
  </si>
  <si>
    <t>Наименование субъектов Российской Федерации</t>
  </si>
  <si>
    <t>Белгородская область</t>
  </si>
  <si>
    <t>Владимирская область</t>
  </si>
  <si>
    <t>Воронежская область</t>
  </si>
  <si>
    <t>Калужская область</t>
  </si>
  <si>
    <t>Орловская область</t>
  </si>
  <si>
    <t>Рязанская область</t>
  </si>
  <si>
    <t>Смоленская область</t>
  </si>
  <si>
    <t>Тверская область</t>
  </si>
  <si>
    <t>Архангельская область</t>
  </si>
  <si>
    <t>Вологодская область</t>
  </si>
  <si>
    <t>Мурманская область</t>
  </si>
  <si>
    <t>Новгородская область</t>
  </si>
  <si>
    <t>Псковская область</t>
  </si>
  <si>
    <t>Республика Дагестан</t>
  </si>
  <si>
    <t>Ставропольский край</t>
  </si>
  <si>
    <t>Республика Мордовия</t>
  </si>
  <si>
    <t>Республика Татарстан</t>
  </si>
  <si>
    <t>Удмуртская Республика</t>
  </si>
  <si>
    <t>Пензенская область</t>
  </si>
  <si>
    <t>Самарская область</t>
  </si>
  <si>
    <t>Саратовская область</t>
  </si>
  <si>
    <t>Ульяновская область</t>
  </si>
  <si>
    <t>Свердловская область</t>
  </si>
  <si>
    <t>Иркутская область</t>
  </si>
  <si>
    <t>Кемеровская область</t>
  </si>
  <si>
    <t>Новосибирская область</t>
  </si>
  <si>
    <t>Нижегородская область</t>
  </si>
  <si>
    <t>Омская область</t>
  </si>
  <si>
    <t>Всего средства федерального бюджета, направляемые в 2011 году в бюджеты субъектов Российской Федерации на финансирование объектов дорожного хозяйства</t>
  </si>
  <si>
    <t>Средства федерального бюджета, направляемые в 2011 году в бюджеты субъектов Российской Федерации на финансирование объектов дорожного хозяйства</t>
  </si>
  <si>
    <t xml:space="preserve">ВСЕГО </t>
  </si>
  <si>
    <t>Калининградская область</t>
  </si>
  <si>
    <t xml:space="preserve">Республика Северная Осетия - Алания </t>
  </si>
  <si>
    <t xml:space="preserve">Хабаровский край  </t>
  </si>
  <si>
    <t>Поручения Президента Российской Федерации и Правительства Российской Федерации</t>
  </si>
  <si>
    <t>Указ Президента РФ от 10.06.2009 № 650 "О праздновании 1150-летия основания г. Смоленска"</t>
  </si>
  <si>
    <t>Указ Президента РФ от 11.01.2009 № 46 "О праздновании 1000-летия единения мордовского народа с народами Российского государства" . План основных мероприятий утвержден распоряжением Правительства РФ от 15.01.2010 № 7-р.</t>
  </si>
  <si>
    <t>Указ Президента РФ от 17.07.2008 № 1102 "О праздновании 350-летия основания г. Пензы". Празднование состоится в 2013 году. Распоряжением Правительства РФ от 17.10.2009 № 1552-р утвержден план основных мероприятий, связанных с подготовкой и проведением празднования 350-летия основания г. Пензы</t>
  </si>
  <si>
    <t>Указ Президента РФ от 23.12.2008 № 1810 "О подготовке к проведению XXVII Всемирной летней Универсиады 2013 года в г. Казани".</t>
  </si>
  <si>
    <t xml:space="preserve">Поручение Президента РФ от 26.05.2008 Пр-1054 - строительство после 2010 г. 2-й очереди м/п ч/р Волгу в г. Ульяновске ориентировочной стоимостью 3,5 млрд руб. с развязками и съездами на городские улицы с целью развития улично-дорожной сети г. Ульяновска. - А.Л. Кудрину, И.Е. Левитину: Мост надо достроить.  Поддержать строительство после 2010 г. </t>
  </si>
  <si>
    <t>Поручение Президента РФ от 24.09.2010 № Пр-2854 на обращение губернатора Курской области А.Н. Михайлова о выделении средств федерального бюджета на завершение начатого в 2009 г. строительства мостового перехода через реку Тускарь по улице Перекальского в г. Курске и на завершение реконструкции автомобильной дороги Курск - Льгов - Рыльск.</t>
  </si>
  <si>
    <t>Поручение от 30.03.2009 № ВП-П9-1712 Председателя Правительства РФ В.В. Путина в части строительства  мостового перехода "Кировский" через реку Самару</t>
  </si>
  <si>
    <t xml:space="preserve">Поручение Президента РФ от 18.12.2006 № Пр-2192 о завершении строительства 2-й очереди Южного обхода г. Нижнего Новгорода </t>
  </si>
  <si>
    <t>Поручение Правительства РФ от 25.03.2010 № ВП-П9-1867 на обращение губернатора Калининградской обл. Г.В. Бооса на имя Председателя Правительства РФ В.В. Путина по вопросу предоставления в 2010 г. из федерального бюджета бюджету Калининградской обл. субсидии в размере 5,6 млрд руб., в 2011 г. - 4,2 млрд руб. на реализацию Программы социально-экономического развития Калининградской области, одобренной 17.01.2007 Правительством РФ - Заместителю Председателя Правительства РФ - Министру финансов РФ А.Л. Кудрину, Минтранс России (И.Е. Левитину): Прошу проработать и доложить предложения.</t>
  </si>
  <si>
    <t>Поручение Правительства Российской Федерации  от 25.05.2010 № ВП-П9-3503.(дополнительный бюджетный кредит в сумме 354,0 млн рублей на окончание реконструкции автодороги Ижевск-Воткинск). Объект включен в План мероприятий по празднованию 450-летия добровольного вхождения Удмуртии в состав Российского государства, утвержденный распоряжением Правительства Российской Федерации от 14 сентября 2006 г. № 1289-р</t>
  </si>
  <si>
    <t>Поручение Правительства РФ от 26.07.2010 № ВП-П9-5105 о строительстве в 2010-2013 гг. мостового перехода через р. Волхов в г. Великом Новгороде  Минтранс России (И.Е. Левитину): Прошу проработать и доложить Ваше мнение.</t>
  </si>
  <si>
    <t>№ п.п.</t>
  </si>
  <si>
    <t>Субсидии, предусмотренные проектом федерального закона о бюджете на 2011 год субъектам РФ, которым планируется предоставление бюджетного кредита</t>
  </si>
  <si>
    <t xml:space="preserve">Бюджетный кредит </t>
  </si>
  <si>
    <t>Санкт-Петербург</t>
  </si>
  <si>
    <t>Красноярский край</t>
  </si>
  <si>
    <t>Волгоградская область</t>
  </si>
  <si>
    <t>Пр-830 от 25.03.2010 на обращение главы администрации Волгоградской области А.Г. Бровко о выделении в 2010 году бюджету Волгоградской области субсидии из федерального бюджета в размере 8,4 млрд руб. на строительство второго пускового комплекса мостового перехода через реку Волгу в г. Волгограде - А.Л. Кудрину, И.Е. Левитину: Внесите предложения о продлении финансирования строительства. При условии выделения в 2011 году 3 млрд. рублей на финансирование продолжения строительства 2 п.к. мостового перехода через р.Волга в г.Волгограде возможно завершение строительства основных конструктивов 1 этапа 2 п.к. строительства мостового перехода протяжённостью 6500 м.За счёт указанных средств будут соединены берега р. Ахтуба одной веткой мостового перехода, завершено сооружение подъездных путей. Из оставшихся работ по этапу основные вложения придутся на: завершение сооружения 2 ветки мостового перехода, укладку дорожного полотна, прокладку коммуникаций, обустройство мостового перехода, организация движения.</t>
  </si>
  <si>
    <t xml:space="preserve"> </t>
  </si>
  <si>
    <t>Республика Коми</t>
  </si>
  <si>
    <t>Кабардино-Балкарская Республика</t>
  </si>
  <si>
    <t>Костромская область</t>
  </si>
  <si>
    <t>Перечень поручений Президента Российской Федерации по итогам совместного заседания президиума Государственного совета Российской Федерации и Морской коллегии при Правительстве Российской Федерации 2 мая 2007 г. Поручение Президента РФ от 17.05.2007 г. № Пр-810 - Строительство, реконструкция и ремонт автомобильных дорог общего пользования в рамках развития инфраструктуры морского порта.</t>
  </si>
  <si>
    <t>Указ Президента РФ от 07.06.2010 № 685 "О праздновании 1150-летия основания Изборска" Празднование состоится в 2012 году; Поручение Президента РФ  Пр-1266 от 05.05.2010 на обращение Губернатора Псковской области А.А. Турчака о выделении средств федерального бюджета на строительство путепровода через железную дорогу в г. Великие Луки стоимостью 1,8 млрд рублей  - И.Е. Левитину: Подготовьте предложения. Доложите.</t>
  </si>
  <si>
    <t>г. Ржев</t>
  </si>
  <si>
    <t>г. Ельня</t>
  </si>
  <si>
    <t xml:space="preserve"> г. Елец</t>
  </si>
  <si>
    <t>г. Луга</t>
  </si>
  <si>
    <t>г. Полярный и подчиненные его администрации населенные пункты</t>
  </si>
  <si>
    <t>г. Великие Луки</t>
  </si>
  <si>
    <t>г. Дмитров</t>
  </si>
  <si>
    <t>г. Вязьма</t>
  </si>
  <si>
    <t>г. Наро-Фоминск</t>
  </si>
  <si>
    <t>г. Волоколамск</t>
  </si>
  <si>
    <t>г. Выборг</t>
  </si>
  <si>
    <t>г. Калач-на-Дону</t>
  </si>
  <si>
    <t>г. Тихвин</t>
  </si>
  <si>
    <t>г. Тверь</t>
  </si>
  <si>
    <t>г. Анапа и подчиненные его администрации населенные пункты</t>
  </si>
  <si>
    <t>г. Старый Оскол</t>
  </si>
  <si>
    <t>г. Москва</t>
  </si>
  <si>
    <t>г. Новороссийск</t>
  </si>
  <si>
    <t>г. Смоленск</t>
  </si>
  <si>
    <t>Курская область г. Курск</t>
  </si>
  <si>
    <t>Орловская область г. Орел</t>
  </si>
  <si>
    <t xml:space="preserve">Тульская область г. Тула </t>
  </si>
  <si>
    <t>Приморский край г. Владивосток</t>
  </si>
  <si>
    <t>Брянская область г. Брянск</t>
  </si>
  <si>
    <t xml:space="preserve">Архангельская область г. Архангельск </t>
  </si>
  <si>
    <t>Ассигнования предоставлены в виде субсидий в рамках программы "Дороги городов"</t>
  </si>
  <si>
    <t>г. Санкт-Петербург, в том числе районы: Кронштадт и Колпино</t>
  </si>
  <si>
    <t>Московская область в т.ч.:</t>
  </si>
  <si>
    <t xml:space="preserve">Тверская область в т.ч </t>
  </si>
  <si>
    <t>Смоленская область в т.ч.</t>
  </si>
  <si>
    <t>Липецкая область</t>
  </si>
  <si>
    <t>Ленинградская область</t>
  </si>
  <si>
    <t xml:space="preserve"> Мурманская область в т.ч.</t>
  </si>
  <si>
    <t>г. Мурманск</t>
  </si>
  <si>
    <t>Ростовская область г. Ростов-на-Дону</t>
  </si>
  <si>
    <t xml:space="preserve">Краснодарский край </t>
  </si>
  <si>
    <t xml:space="preserve">г. Туапсе </t>
  </si>
  <si>
    <t>Новгородская область г. Великий Новгород</t>
  </si>
  <si>
    <t>Калужская область г. Козельск</t>
  </si>
  <si>
    <t>Белгородская область в т.ч.</t>
  </si>
  <si>
    <t>г. Белгород</t>
  </si>
  <si>
    <t>г. Волгоград</t>
  </si>
  <si>
    <t>Волгоградская область в т.ч.</t>
  </si>
  <si>
    <t>Республика Ингушетия г. Малгобек</t>
  </si>
  <si>
    <t>Города-герои и города воинской славы, в том числе:</t>
  </si>
  <si>
    <t>Воронежская область    г. Воронеж</t>
  </si>
  <si>
    <t>Республика Северная Осетия - Алания г. Владикавказ</t>
  </si>
  <si>
    <t>г. Псков</t>
  </si>
  <si>
    <t>Кабардино-Балкарская Республика г. Нальчик и подчиненные его администрации населенные пункты</t>
  </si>
  <si>
    <t>Псковская область в т.ч.</t>
  </si>
  <si>
    <t>Поручение Правительства РФ от 26.04.2011 № СИ-П9-2610 о предоставлении дополнительной субсидии бюджету г. Санкт-Петербурга в 2011 году в сумме 1,0 млрд рублей на капитальный ремонт и ремонт автодорог общего пользования. Минтранс России, Минфин России, … : Прошу рассмотреть и о результатах проинформировать губернатора Санкт-Петербурга В.И. Матвиенко и Правительство Российской Федерации. Обеспечение безопасности дорожного движения на пересечении продолжения Суздальского проспекта в направлении на Каменку с линией движения скоростного поезда "Аллегро" по маршруту Санкт-Петербург - Хельсинки и подходов к путепроводу в створе Поклонногорской улицы.</t>
  </si>
  <si>
    <t>Курская область</t>
  </si>
  <si>
    <t>Республика Карелия</t>
  </si>
  <si>
    <t xml:space="preserve">Пр-671 от 16.03.2011 по обращению губернатора Ульяновской области С.И. Морозова по вопросу создания ядерно-инновационного кластера в г. Димитровграде, В.Ф. Басаргину, А.В. Коновалову, И.Е. Левитину: Проработайте отдельные вопросы создания ядерно-инновационного кластера и доложите предложения. Приведение в нормативное техническое состояние автомобильной дороги Ульяновск - Димитровград - Самара. </t>
  </si>
  <si>
    <t>Республика Хакасия</t>
  </si>
  <si>
    <t>Обращение Правительства Республики Хакасия от 20.05.2011 № ВЗ-М-987 о предоставлении средств федерального бюджета на обеспечение финансирования реконструкции автомобильной дороги Абакан - Саяногорск и обхода г. Саяногорска в связи с обрушением пролета железнодорожного моста через р. Абакан и необходимостью изменения транспортной схемы доставки крупногабаритных грузов на восстановление Саяно-Шушенской ГЭС</t>
  </si>
  <si>
    <r>
      <t xml:space="preserve">Указ Президента РФ № 24 от 11.01.2007 "О праздновании  300-летия основания г. Омска".  Распоряжением Правительства РФ от 29.12.2008 № 2040-р утвержден план основных мероприятий, связанных с подготовкой и проведением празднования 300-летия основания г. Омска. </t>
    </r>
    <r>
      <rPr>
        <b/>
        <sz val="13.5"/>
        <rFont val="Times New Roman CYR"/>
        <family val="0"/>
      </rPr>
      <t>Письмо правительства Омской области в Минэкономразвития России от 24.05.2011 № ИСХ-11/ПР-2071/02 об отказе от получения бюджетного кредита в сумме 600,0 млн рублей.</t>
    </r>
  </si>
  <si>
    <t>перераспределение одобренного бюджетного кредита (отказ субъекта РФ), +/-</t>
  </si>
  <si>
    <t xml:space="preserve">Поручение Правительства РФ от 14.12.2010 № ВП-П9-8571 на обращение губернатора Архангельской области И.Ф. Михальчука  в адрес Председателя Правительства РФ В.В. Путина с просьбой рассмотреть возможность выделения в 2011 году дополнительно 1,1 млрд руб. бюджетного кредита для обеспечения финансирования реконструкции а/д Архангельск (от п. Брин-Наволок) - Каргополь - Вытегра (до с. Прокшино), на участке Брин-Наволок - Плесецк, обеспечивающей подъезд к космодрому "Плесецк" от трассы М-8 "Холмогоры" - Минтранс России (И.Е. Левитину): Это важно. Доложите предложения. </t>
  </si>
  <si>
    <t>Указ Президента РФ от 29.03.2010 № 385 "О праздновании 1150-летия основания г. Белозерска Вологодской области" Празднование состоится в 2012 году.,  Поручение Президента РФ Пр-146 от 30.01.2007, по обращению главы администрации Архангельской области Н.И. Киселева о выделении в 2007-2008 гг. субсидий на строительство автодороги от трассы М-8 по направлению г.г. Каргополь, Мирный. И.Е. Левитину: проработайте обращение главы администрации Архангельской области Н.И. Киселева. Нужно помочь. Доложите о состоянии самой трассы М-8 и о планах приведения ее в порядок.</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</si>
</sst>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000"/>
    <numFmt numFmtId="168" formatCode="0.0000"/>
    <numFmt numFmtId="169" formatCode="0.00000"/>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000000"/>
    <numFmt numFmtId="176" formatCode="0.000000"/>
    <numFmt numFmtId="177" formatCode="[$-FC19]d\ mmmm\ yyyy\ &quot;г.&quot;"/>
    <numFmt numFmtId="178" formatCode="&quot;*&quot;"/>
    <numFmt numFmtId="179" formatCode="0&quot;*&quot;"/>
    <numFmt numFmtId="180" formatCode="0.00&quot;*&quot;"/>
    <numFmt numFmtId="181" formatCode="0.00,&quot;***&quot;"/>
    <numFmt numFmtId="182" formatCode="0.00,&quot;*&quot;"/>
    <numFmt numFmtId="183" formatCode="0000.00,&quot;*&quot;"/>
    <numFmt numFmtId="184" formatCode="0000000000.00,&quot;*&quot;"/>
    <numFmt numFmtId="185" formatCode="0.00&quot;**&quot;"/>
    <numFmt numFmtId="186" formatCode="0&quot;***&quot;"/>
    <numFmt numFmtId="187" formatCode="#,##0_ ;[Red]\-#,##0\ "/>
    <numFmt numFmtId="188" formatCode="[&lt;1]&quot;-&quot;;General"/>
    <numFmt numFmtId="189" formatCode="#,##0.00&quot;р.&quot;"/>
    <numFmt numFmtId="190" formatCode="#,##0.0&quot;р.&quot;"/>
  </numFmts>
  <fonts count="14">
    <font>
      <sz val="10"/>
      <name val="MS Sans Serif"/>
      <family val="0"/>
    </font>
    <font>
      <sz val="10"/>
      <name val="Helv"/>
      <family val="0"/>
    </font>
    <font>
      <u val="single"/>
      <sz val="7.5"/>
      <color indexed="12"/>
      <name val="MS Sans Serif"/>
      <family val="0"/>
    </font>
    <font>
      <u val="single"/>
      <sz val="7.5"/>
      <color indexed="36"/>
      <name val="MS Sans Serif"/>
      <family val="0"/>
    </font>
    <font>
      <sz val="18"/>
      <name val="MS Sans Serif"/>
      <family val="0"/>
    </font>
    <font>
      <sz val="8"/>
      <name val="MS Sans Serif"/>
      <family val="0"/>
    </font>
    <font>
      <sz val="10"/>
      <name val="Arial Cyr"/>
      <family val="0"/>
    </font>
    <font>
      <b/>
      <sz val="20"/>
      <name val="Times New Roman"/>
      <family val="1"/>
    </font>
    <font>
      <b/>
      <sz val="13.5"/>
      <name val="Times New Roman"/>
      <family val="1"/>
    </font>
    <font>
      <sz val="13.5"/>
      <name val="MS Sans Serif"/>
      <family val="0"/>
    </font>
    <font>
      <sz val="13.5"/>
      <name val="Times New Roman"/>
      <family val="0"/>
    </font>
    <font>
      <sz val="13.5"/>
      <name val="Times New Roman CYR"/>
      <family val="1"/>
    </font>
    <font>
      <b/>
      <sz val="13.5"/>
      <name val="Times New Roman CYR"/>
      <family val="0"/>
    </font>
    <font>
      <b/>
      <i/>
      <sz val="14"/>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pplyNumberForma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cellStyleXfs>
  <cellXfs count="4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165" fontId="8" fillId="0" borderId="1" xfId="0" applyNumberFormat="1" applyFont="1" applyFill="1" applyBorder="1" applyAlignment="1">
      <alignment horizontal="center" vertical="center" wrapText="1"/>
    </xf>
    <xf numFmtId="0" fontId="9" fillId="0" borderId="0" xfId="0" applyNumberFormat="1" applyFont="1" applyFill="1" applyBorder="1" applyAlignment="1" applyProtection="1">
      <alignment vertical="top"/>
      <protection/>
    </xf>
    <xf numFmtId="0" fontId="10" fillId="0" borderId="1" xfId="0" applyNumberFormat="1" applyFont="1" applyFill="1" applyBorder="1" applyAlignment="1" applyProtection="1">
      <alignment vertical="center"/>
      <protection/>
    </xf>
    <xf numFmtId="166" fontId="10" fillId="0" borderId="1"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166" fontId="11" fillId="0" borderId="1" xfId="0" applyNumberFormat="1" applyFont="1" applyFill="1" applyBorder="1" applyAlignment="1">
      <alignment vertical="center"/>
    </xf>
    <xf numFmtId="0" fontId="10" fillId="0" borderId="1" xfId="0" applyNumberFormat="1" applyFont="1" applyFill="1" applyBorder="1" applyAlignment="1" applyProtection="1">
      <alignment vertical="center" wrapText="1"/>
      <protection/>
    </xf>
    <xf numFmtId="187" fontId="12" fillId="0" borderId="1" xfId="0" applyNumberFormat="1" applyFont="1" applyFill="1" applyBorder="1" applyAlignment="1">
      <alignment vertical="center" wrapText="1"/>
    </xf>
    <xf numFmtId="187" fontId="11" fillId="0" borderId="1" xfId="0" applyNumberFormat="1" applyFont="1" applyFill="1" applyBorder="1" applyAlignment="1">
      <alignment vertical="center" wrapText="1"/>
    </xf>
    <xf numFmtId="165" fontId="8"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left" wrapText="1"/>
    </xf>
    <xf numFmtId="166" fontId="11" fillId="0" borderId="1" xfId="0" applyNumberFormat="1" applyFont="1" applyFill="1" applyBorder="1" applyAlignment="1">
      <alignment vertical="center" wrapText="1"/>
    </xf>
    <xf numFmtId="0" fontId="8" fillId="0" borderId="1" xfId="0" applyNumberFormat="1" applyFont="1" applyFill="1" applyBorder="1" applyAlignment="1" applyProtection="1">
      <alignment vertical="center" wrapText="1"/>
      <protection/>
    </xf>
    <xf numFmtId="0" fontId="10" fillId="0" borderId="1" xfId="0" applyNumberFormat="1" applyFont="1" applyFill="1" applyBorder="1" applyAlignment="1" applyProtection="1">
      <alignment vertical="center" wrapText="1"/>
      <protection/>
    </xf>
    <xf numFmtId="0" fontId="13" fillId="0" borderId="1" xfId="0" applyNumberFormat="1" applyFont="1" applyFill="1" applyBorder="1" applyAlignment="1" applyProtection="1">
      <alignment vertical="center" wrapText="1"/>
      <protection/>
    </xf>
    <xf numFmtId="166" fontId="13" fillId="0" borderId="1" xfId="0" applyNumberFormat="1" applyFont="1" applyFill="1" applyBorder="1" applyAlignment="1" applyProtection="1">
      <alignment vertical="center" wrapText="1"/>
      <protection/>
    </xf>
    <xf numFmtId="166" fontId="8"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166" fontId="12" fillId="0" borderId="1" xfId="0" applyNumberFormat="1" applyFont="1" applyFill="1" applyBorder="1" applyAlignment="1">
      <alignment vertical="center" wrapText="1"/>
    </xf>
    <xf numFmtId="165" fontId="8" fillId="0" borderId="3" xfId="0" applyNumberFormat="1" applyFont="1" applyFill="1" applyBorder="1" applyAlignment="1">
      <alignment horizontal="center" vertical="center" wrapText="1"/>
    </xf>
    <xf numFmtId="0" fontId="9" fillId="0" borderId="2" xfId="0" applyNumberFormat="1" applyFont="1" applyFill="1" applyBorder="1" applyAlignment="1" applyProtection="1">
      <alignment vertical="center"/>
      <protection/>
    </xf>
    <xf numFmtId="0" fontId="8" fillId="0" borderId="2" xfId="0" applyFont="1" applyFill="1" applyBorder="1" applyAlignment="1">
      <alignment horizontal="left" vertical="center" wrapText="1"/>
    </xf>
    <xf numFmtId="166" fontId="8" fillId="0" borderId="2" xfId="0" applyNumberFormat="1" applyFont="1" applyFill="1" applyBorder="1" applyAlignment="1" applyProtection="1">
      <alignment vertical="center"/>
      <protection/>
    </xf>
    <xf numFmtId="166" fontId="11" fillId="0" borderId="1" xfId="0" applyNumberFormat="1" applyFont="1" applyFill="1" applyBorder="1" applyAlignment="1">
      <alignment vertical="center" wrapText="1"/>
    </xf>
    <xf numFmtId="166" fontId="11" fillId="0" borderId="1" xfId="0" applyNumberFormat="1" applyFont="1" applyFill="1" applyBorder="1" applyAlignment="1">
      <alignment horizontal="center" vertical="center"/>
    </xf>
    <xf numFmtId="0" fontId="7" fillId="0" borderId="0" xfId="0" applyNumberFormat="1" applyFont="1" applyFill="1" applyBorder="1" applyAlignment="1" applyProtection="1">
      <alignment horizontal="center" vertical="top" wrapText="1"/>
      <protection/>
    </xf>
    <xf numFmtId="0" fontId="8" fillId="0" borderId="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165" fontId="8" fillId="0" borderId="3"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0" fontId="10" fillId="0" borderId="4" xfId="0" applyNumberFormat="1" applyFont="1" applyFill="1" applyBorder="1" applyAlignment="1" applyProtection="1">
      <alignment horizontal="right" vertical="center"/>
      <protection/>
    </xf>
    <xf numFmtId="0" fontId="10" fillId="0" borderId="2" xfId="0" applyNumberFormat="1" applyFont="1" applyFill="1" applyBorder="1" applyAlignment="1" applyProtection="1">
      <alignment horizontal="right" vertical="center"/>
      <protection/>
    </xf>
    <xf numFmtId="0" fontId="10" fillId="0" borderId="4"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left" vertical="center"/>
      <protection/>
    </xf>
    <xf numFmtId="165" fontId="8" fillId="0" borderId="4"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1"/>
  <sheetViews>
    <sheetView tabSelected="1" zoomScale="75" zoomScaleNormal="75" zoomScaleSheetLayoutView="75" workbookViewId="0" topLeftCell="A1">
      <pane xSplit="3" ySplit="4" topLeftCell="D5" activePane="bottomRight" state="frozen"/>
      <selection pane="topLeft" activeCell="A1" sqref="A1"/>
      <selection pane="topRight" activeCell="D1" sqref="D1"/>
      <selection pane="bottomLeft" activeCell="A4" sqref="A4"/>
      <selection pane="bottomRight" activeCell="F3" sqref="F3"/>
    </sheetView>
  </sheetViews>
  <sheetFormatPr defaultColWidth="9.140625" defaultRowHeight="12.75"/>
  <cols>
    <col min="1" max="1" width="5.8515625" style="1" customWidth="1"/>
    <col min="2" max="2" width="46.421875" style="1" customWidth="1"/>
    <col min="3" max="3" width="36.57421875" style="1" hidden="1" customWidth="1"/>
    <col min="4" max="4" width="24.140625" style="1" customWidth="1"/>
    <col min="5" max="5" width="23.8515625" style="1" customWidth="1"/>
    <col min="6" max="6" width="20.140625" style="1" customWidth="1"/>
    <col min="7" max="7" width="99.7109375" style="1" customWidth="1"/>
    <col min="8" max="8" width="35.8515625" style="1" hidden="1" customWidth="1"/>
    <col min="9" max="16384" width="9.140625" style="1" customWidth="1"/>
  </cols>
  <sheetData>
    <row r="1" spans="1:8" s="2" customFormat="1" ht="78" customHeight="1">
      <c r="A1" s="28" t="s">
        <v>63</v>
      </c>
      <c r="B1" s="28"/>
      <c r="C1" s="28"/>
      <c r="D1" s="28"/>
      <c r="E1" s="28"/>
      <c r="F1" s="28"/>
      <c r="G1" s="28"/>
      <c r="H1" s="28"/>
    </row>
    <row r="2" spans="1:8" s="4" customFormat="1" ht="30.75" customHeight="1">
      <c r="A2" s="29" t="s">
        <v>80</v>
      </c>
      <c r="B2" s="29" t="s">
        <v>33</v>
      </c>
      <c r="C2" s="3" t="s">
        <v>81</v>
      </c>
      <c r="D2" s="31" t="s">
        <v>82</v>
      </c>
      <c r="E2" s="32"/>
      <c r="F2" s="33"/>
      <c r="G2" s="38" t="s">
        <v>68</v>
      </c>
      <c r="H2" s="3" t="s">
        <v>62</v>
      </c>
    </row>
    <row r="3" spans="1:8" s="4" customFormat="1" ht="115.5" customHeight="1">
      <c r="A3" s="30"/>
      <c r="B3" s="30"/>
      <c r="C3" s="12"/>
      <c r="D3" s="3" t="s">
        <v>28</v>
      </c>
      <c r="E3" s="3" t="s">
        <v>150</v>
      </c>
      <c r="F3" s="22" t="s">
        <v>29</v>
      </c>
      <c r="G3" s="39"/>
      <c r="H3" s="12"/>
    </row>
    <row r="4" spans="1:8" s="7" customFormat="1" ht="31.5" customHeight="1">
      <c r="A4" s="23"/>
      <c r="B4" s="24" t="s">
        <v>64</v>
      </c>
      <c r="C4" s="25">
        <f>SUM(C5:C50)</f>
        <v>21061274</v>
      </c>
      <c r="D4" s="25">
        <f>SUM(D5:D50)</f>
        <v>36000000</v>
      </c>
      <c r="E4" s="25">
        <f>SUM(E5:E50)</f>
        <v>0</v>
      </c>
      <c r="F4" s="25">
        <f>SUM(F5:F51)</f>
        <v>8000000</v>
      </c>
      <c r="G4" s="25"/>
      <c r="H4" s="25">
        <f>SUM(H5:H50)</f>
        <v>53586724</v>
      </c>
    </row>
    <row r="5" spans="1:8" s="7" customFormat="1" ht="168.75" customHeight="1">
      <c r="A5" s="5">
        <v>1</v>
      </c>
      <c r="B5" s="5" t="s">
        <v>34</v>
      </c>
      <c r="C5" s="8">
        <v>277972</v>
      </c>
      <c r="D5" s="8">
        <f>350000+50000</f>
        <v>400000</v>
      </c>
      <c r="E5" s="8"/>
      <c r="F5" s="8">
        <v>200000</v>
      </c>
      <c r="G5" s="14" t="s">
        <v>16</v>
      </c>
      <c r="H5" s="6">
        <f aca="true" t="shared" si="0" ref="H5:H43">C5+D5</f>
        <v>677972</v>
      </c>
    </row>
    <row r="6" spans="1:8" s="7" customFormat="1" ht="85.5" customHeight="1">
      <c r="A6" s="5">
        <v>2</v>
      </c>
      <c r="B6" s="5" t="s">
        <v>35</v>
      </c>
      <c r="C6" s="8">
        <v>263613</v>
      </c>
      <c r="D6" s="8">
        <v>500000</v>
      </c>
      <c r="E6" s="8">
        <f>600000-385000</f>
        <v>215000</v>
      </c>
      <c r="F6" s="8"/>
      <c r="G6" s="14" t="s">
        <v>15</v>
      </c>
      <c r="H6" s="6">
        <f t="shared" si="0"/>
        <v>763613</v>
      </c>
    </row>
    <row r="7" spans="1:8" s="7" customFormat="1" ht="81" customHeight="1">
      <c r="A7" s="5">
        <v>3</v>
      </c>
      <c r="B7" s="5" t="s">
        <v>36</v>
      </c>
      <c r="C7" s="8">
        <v>654416</v>
      </c>
      <c r="D7" s="8">
        <v>907200</v>
      </c>
      <c r="E7" s="8"/>
      <c r="F7" s="8"/>
      <c r="G7" s="14" t="s">
        <v>30</v>
      </c>
      <c r="H7" s="6">
        <f t="shared" si="0"/>
        <v>1561616</v>
      </c>
    </row>
    <row r="8" spans="1:8" s="7" customFormat="1" ht="133.5" customHeight="1">
      <c r="A8" s="5">
        <v>4</v>
      </c>
      <c r="B8" s="5" t="s">
        <v>17</v>
      </c>
      <c r="C8" s="8">
        <v>253697</v>
      </c>
      <c r="D8" s="8"/>
      <c r="E8" s="8"/>
      <c r="F8" s="8"/>
      <c r="G8" s="14" t="s">
        <v>18</v>
      </c>
      <c r="H8" s="6">
        <f>C8+D8</f>
        <v>253697</v>
      </c>
    </row>
    <row r="9" spans="1:8" s="7" customFormat="1" ht="133.5" customHeight="1">
      <c r="A9" s="5">
        <v>5</v>
      </c>
      <c r="B9" s="5" t="s">
        <v>37</v>
      </c>
      <c r="C9" s="8">
        <v>253697</v>
      </c>
      <c r="D9" s="8">
        <f>1300000</f>
        <v>1300000</v>
      </c>
      <c r="E9" s="8"/>
      <c r="F9" s="8">
        <v>400000</v>
      </c>
      <c r="G9" s="14" t="s">
        <v>3</v>
      </c>
      <c r="H9" s="6">
        <f t="shared" si="0"/>
        <v>1553697</v>
      </c>
    </row>
    <row r="10" spans="1:8" s="7" customFormat="1" ht="63" customHeight="1">
      <c r="A10" s="5">
        <v>6</v>
      </c>
      <c r="B10" s="5" t="s">
        <v>90</v>
      </c>
      <c r="C10" s="8"/>
      <c r="D10" s="8"/>
      <c r="E10" s="8"/>
      <c r="F10" s="8">
        <v>260000</v>
      </c>
      <c r="G10" s="14" t="s">
        <v>26</v>
      </c>
      <c r="H10" s="6"/>
    </row>
    <row r="11" spans="1:8" s="7" customFormat="1" ht="108" customHeight="1">
      <c r="A11" s="5">
        <v>7</v>
      </c>
      <c r="B11" s="5" t="s">
        <v>144</v>
      </c>
      <c r="C11" s="8">
        <v>318745</v>
      </c>
      <c r="D11" s="8">
        <f>959800-50000</f>
        <v>909800</v>
      </c>
      <c r="E11" s="8"/>
      <c r="F11" s="8"/>
      <c r="G11" s="14" t="s">
        <v>74</v>
      </c>
      <c r="H11" s="6">
        <f t="shared" si="0"/>
        <v>1228545</v>
      </c>
    </row>
    <row r="12" spans="1:8" s="7" customFormat="1" ht="89.25" customHeight="1">
      <c r="A12" s="5">
        <v>8</v>
      </c>
      <c r="B12" s="5" t="s">
        <v>38</v>
      </c>
      <c r="C12" s="8">
        <v>247534</v>
      </c>
      <c r="D12" s="8">
        <v>40000</v>
      </c>
      <c r="E12" s="8"/>
      <c r="F12" s="8"/>
      <c r="G12" s="14" t="s">
        <v>31</v>
      </c>
      <c r="H12" s="6">
        <f t="shared" si="0"/>
        <v>287534</v>
      </c>
    </row>
    <row r="13" spans="1:8" s="7" customFormat="1" ht="154.5" customHeight="1">
      <c r="A13" s="5">
        <v>9</v>
      </c>
      <c r="B13" s="5" t="s">
        <v>39</v>
      </c>
      <c r="C13" s="8">
        <v>395682</v>
      </c>
      <c r="D13" s="8">
        <v>540000</v>
      </c>
      <c r="E13" s="8"/>
      <c r="F13" s="8">
        <v>140000</v>
      </c>
      <c r="G13" s="14" t="s">
        <v>23</v>
      </c>
      <c r="H13" s="6">
        <f t="shared" si="0"/>
        <v>935682</v>
      </c>
    </row>
    <row r="14" spans="1:8" s="7" customFormat="1" ht="63.75" customHeight="1">
      <c r="A14" s="5">
        <v>10</v>
      </c>
      <c r="B14" s="5" t="s">
        <v>40</v>
      </c>
      <c r="C14" s="8">
        <v>244845</v>
      </c>
      <c r="D14" s="8">
        <v>1294950</v>
      </c>
      <c r="E14" s="8"/>
      <c r="F14" s="8"/>
      <c r="G14" s="14" t="s">
        <v>69</v>
      </c>
      <c r="H14" s="6">
        <f t="shared" si="0"/>
        <v>1539795</v>
      </c>
    </row>
    <row r="15" spans="1:8" s="7" customFormat="1" ht="117" customHeight="1">
      <c r="A15" s="5">
        <v>11</v>
      </c>
      <c r="B15" s="5" t="s">
        <v>21</v>
      </c>
      <c r="C15" s="8">
        <v>317321</v>
      </c>
      <c r="D15" s="8"/>
      <c r="E15" s="8">
        <v>100000</v>
      </c>
      <c r="F15" s="8"/>
      <c r="G15" s="14" t="s">
        <v>22</v>
      </c>
      <c r="H15" s="6">
        <f>C15+D15</f>
        <v>317321</v>
      </c>
    </row>
    <row r="16" spans="1:8" s="7" customFormat="1" ht="149.25" customHeight="1">
      <c r="A16" s="5">
        <v>12</v>
      </c>
      <c r="B16" s="5" t="s">
        <v>41</v>
      </c>
      <c r="C16" s="8">
        <v>317321</v>
      </c>
      <c r="D16" s="8">
        <v>200000</v>
      </c>
      <c r="E16" s="8"/>
      <c r="F16" s="8">
        <v>310000</v>
      </c>
      <c r="G16" s="14" t="s">
        <v>24</v>
      </c>
      <c r="H16" s="6">
        <f t="shared" si="0"/>
        <v>517321</v>
      </c>
    </row>
    <row r="17" spans="1:8" s="7" customFormat="1" ht="170.25" customHeight="1">
      <c r="A17" s="5">
        <v>13</v>
      </c>
      <c r="B17" s="5" t="s">
        <v>145</v>
      </c>
      <c r="C17" s="8"/>
      <c r="D17" s="8"/>
      <c r="E17" s="8"/>
      <c r="F17" s="8">
        <v>200000</v>
      </c>
      <c r="G17" s="14" t="s">
        <v>4</v>
      </c>
      <c r="H17" s="6"/>
    </row>
    <row r="18" spans="1:8" s="7" customFormat="1" ht="114.75" customHeight="1">
      <c r="A18" s="5">
        <v>14</v>
      </c>
      <c r="B18" s="5" t="s">
        <v>88</v>
      </c>
      <c r="C18" s="8"/>
      <c r="D18" s="8"/>
      <c r="E18" s="8">
        <v>200000</v>
      </c>
      <c r="F18" s="8">
        <v>300000</v>
      </c>
      <c r="G18" s="14" t="s">
        <v>5</v>
      </c>
      <c r="H18" s="6"/>
    </row>
    <row r="19" spans="1:8" s="7" customFormat="1" ht="139.5" customHeight="1">
      <c r="A19" s="5">
        <v>15</v>
      </c>
      <c r="B19" s="5" t="s">
        <v>42</v>
      </c>
      <c r="C19" s="8">
        <v>270228</v>
      </c>
      <c r="D19" s="8">
        <v>450000</v>
      </c>
      <c r="E19" s="8"/>
      <c r="F19" s="8">
        <v>100000</v>
      </c>
      <c r="G19" s="14" t="s">
        <v>151</v>
      </c>
      <c r="H19" s="6">
        <f t="shared" si="0"/>
        <v>720228</v>
      </c>
    </row>
    <row r="20" spans="1:8" s="7" customFormat="1" ht="192.75" customHeight="1">
      <c r="A20" s="5">
        <v>16</v>
      </c>
      <c r="B20" s="5" t="s">
        <v>43</v>
      </c>
      <c r="C20" s="8">
        <v>222012</v>
      </c>
      <c r="D20" s="8">
        <f>170000+110000</f>
        <v>280000</v>
      </c>
      <c r="E20" s="8"/>
      <c r="F20" s="8"/>
      <c r="G20" s="26" t="s">
        <v>152</v>
      </c>
      <c r="H20" s="6">
        <f t="shared" si="0"/>
        <v>502012</v>
      </c>
    </row>
    <row r="21" spans="1:8" s="7" customFormat="1" ht="157.5" customHeight="1">
      <c r="A21" s="5">
        <v>17</v>
      </c>
      <c r="B21" s="5" t="s">
        <v>65</v>
      </c>
      <c r="C21" s="8">
        <v>326224</v>
      </c>
      <c r="D21" s="8">
        <f>1000000+2000000</f>
        <v>3000000</v>
      </c>
      <c r="E21" s="8"/>
      <c r="F21" s="8"/>
      <c r="G21" s="14" t="s">
        <v>77</v>
      </c>
      <c r="H21" s="6">
        <f t="shared" si="0"/>
        <v>3326224</v>
      </c>
    </row>
    <row r="22" spans="1:8" s="7" customFormat="1" ht="138" customHeight="1">
      <c r="A22" s="5">
        <v>18</v>
      </c>
      <c r="B22" s="5" t="s">
        <v>44</v>
      </c>
      <c r="C22" s="8">
        <v>241448</v>
      </c>
      <c r="D22" s="8">
        <v>100000</v>
      </c>
      <c r="E22" s="8"/>
      <c r="F22" s="8"/>
      <c r="G22" s="14" t="s">
        <v>91</v>
      </c>
      <c r="H22" s="6">
        <f t="shared" si="0"/>
        <v>341448</v>
      </c>
    </row>
    <row r="23" spans="1:8" s="7" customFormat="1" ht="72.75" customHeight="1">
      <c r="A23" s="5">
        <v>19</v>
      </c>
      <c r="B23" s="5" t="s">
        <v>45</v>
      </c>
      <c r="C23" s="8">
        <v>167077</v>
      </c>
      <c r="D23" s="8">
        <f>1092860-300000</f>
        <v>792860</v>
      </c>
      <c r="E23" s="8"/>
      <c r="F23" s="8"/>
      <c r="G23" s="14" t="s">
        <v>79</v>
      </c>
      <c r="H23" s="6">
        <f t="shared" si="0"/>
        <v>959937</v>
      </c>
    </row>
    <row r="24" spans="1:8" s="7" customFormat="1" ht="132.75" customHeight="1">
      <c r="A24" s="5">
        <v>20</v>
      </c>
      <c r="B24" s="5" t="s">
        <v>46</v>
      </c>
      <c r="C24" s="8">
        <v>149763</v>
      </c>
      <c r="D24" s="8">
        <f>288200+500000-100000</f>
        <v>688200</v>
      </c>
      <c r="E24" s="8">
        <v>-400000</v>
      </c>
      <c r="F24" s="8"/>
      <c r="G24" s="14" t="s">
        <v>92</v>
      </c>
      <c r="H24" s="6">
        <f t="shared" si="0"/>
        <v>837963</v>
      </c>
    </row>
    <row r="25" spans="1:8" s="7" customFormat="1" ht="192" customHeight="1">
      <c r="A25" s="5">
        <v>21</v>
      </c>
      <c r="B25" s="5" t="s">
        <v>83</v>
      </c>
      <c r="C25" s="8"/>
      <c r="D25" s="8"/>
      <c r="E25" s="8"/>
      <c r="F25" s="8">
        <v>500000</v>
      </c>
      <c r="G25" s="10" t="s">
        <v>143</v>
      </c>
      <c r="H25" s="6"/>
    </row>
    <row r="26" spans="1:8" s="7" customFormat="1" ht="168.75" customHeight="1">
      <c r="A26" s="5">
        <v>22</v>
      </c>
      <c r="B26" s="5" t="s">
        <v>32</v>
      </c>
      <c r="C26" s="6"/>
      <c r="D26" s="6"/>
      <c r="E26" s="6"/>
      <c r="F26" s="6"/>
      <c r="G26" s="13" t="s">
        <v>25</v>
      </c>
      <c r="H26" s="6"/>
    </row>
    <row r="27" spans="1:8" s="7" customFormat="1" ht="243.75" customHeight="1">
      <c r="A27" s="5">
        <v>23</v>
      </c>
      <c r="B27" s="20" t="s">
        <v>85</v>
      </c>
      <c r="C27" s="8"/>
      <c r="D27" s="27"/>
      <c r="E27" s="27"/>
      <c r="F27" s="27">
        <v>1000000</v>
      </c>
      <c r="G27" s="14" t="s">
        <v>86</v>
      </c>
      <c r="H27" s="6"/>
    </row>
    <row r="28" spans="1:8" s="7" customFormat="1" ht="177" customHeight="1">
      <c r="A28" s="5">
        <v>24</v>
      </c>
      <c r="B28" s="5" t="s">
        <v>47</v>
      </c>
      <c r="C28" s="6">
        <v>2661427</v>
      </c>
      <c r="D28" s="6">
        <v>100000</v>
      </c>
      <c r="E28" s="6"/>
      <c r="F28" s="6"/>
      <c r="G28" s="14" t="s">
        <v>6</v>
      </c>
      <c r="H28" s="6">
        <f t="shared" si="0"/>
        <v>2761427</v>
      </c>
    </row>
    <row r="29" spans="1:8" s="7" customFormat="1" ht="120" customHeight="1">
      <c r="A29" s="5">
        <v>25</v>
      </c>
      <c r="B29" s="5" t="s">
        <v>89</v>
      </c>
      <c r="C29" s="6"/>
      <c r="D29" s="6"/>
      <c r="E29" s="6"/>
      <c r="F29" s="6">
        <v>200000</v>
      </c>
      <c r="G29" s="14" t="s">
        <v>2</v>
      </c>
      <c r="H29" s="6"/>
    </row>
    <row r="30" spans="1:8" s="7" customFormat="1" ht="151.5" customHeight="1">
      <c r="A30" s="5">
        <v>26</v>
      </c>
      <c r="B30" s="9" t="s">
        <v>66</v>
      </c>
      <c r="C30" s="6">
        <v>430133</v>
      </c>
      <c r="D30" s="6">
        <v>250000</v>
      </c>
      <c r="E30" s="6"/>
      <c r="F30" s="6">
        <v>340000</v>
      </c>
      <c r="G30" s="14" t="s">
        <v>0</v>
      </c>
      <c r="H30" s="6">
        <f t="shared" si="0"/>
        <v>680133</v>
      </c>
    </row>
    <row r="31" spans="1:8" s="7" customFormat="1" ht="135.75" customHeight="1">
      <c r="A31" s="5">
        <v>27</v>
      </c>
      <c r="B31" s="5" t="s">
        <v>48</v>
      </c>
      <c r="C31" s="6">
        <v>283999</v>
      </c>
      <c r="D31" s="6">
        <v>500000</v>
      </c>
      <c r="E31" s="6"/>
      <c r="F31" s="6">
        <v>200000</v>
      </c>
      <c r="G31" s="14" t="s">
        <v>1</v>
      </c>
      <c r="H31" s="6">
        <f t="shared" si="0"/>
        <v>783999</v>
      </c>
    </row>
    <row r="32" spans="1:8" s="7" customFormat="1" ht="82.5" customHeight="1">
      <c r="A32" s="5">
        <v>28</v>
      </c>
      <c r="B32" s="5" t="s">
        <v>49</v>
      </c>
      <c r="C32" s="8">
        <v>229690</v>
      </c>
      <c r="D32" s="8">
        <f>4998400-300000</f>
        <v>4698400</v>
      </c>
      <c r="E32" s="8"/>
      <c r="F32" s="8"/>
      <c r="G32" s="14" t="s">
        <v>70</v>
      </c>
      <c r="H32" s="6">
        <f t="shared" si="0"/>
        <v>4928090</v>
      </c>
    </row>
    <row r="33" spans="1:8" s="7" customFormat="1" ht="97.5" customHeight="1">
      <c r="A33" s="5">
        <v>29</v>
      </c>
      <c r="B33" s="5" t="s">
        <v>50</v>
      </c>
      <c r="C33" s="8">
        <v>2377253</v>
      </c>
      <c r="D33" s="8">
        <v>6000000</v>
      </c>
      <c r="E33" s="8"/>
      <c r="F33" s="8"/>
      <c r="G33" s="14" t="s">
        <v>72</v>
      </c>
      <c r="H33" s="6">
        <f t="shared" si="0"/>
        <v>8377253</v>
      </c>
    </row>
    <row r="34" spans="1:8" s="7" customFormat="1" ht="132" customHeight="1">
      <c r="A34" s="5">
        <v>30</v>
      </c>
      <c r="B34" s="5" t="s">
        <v>51</v>
      </c>
      <c r="C34" s="8">
        <v>474070</v>
      </c>
      <c r="D34" s="8">
        <v>354000</v>
      </c>
      <c r="E34" s="8"/>
      <c r="F34" s="8"/>
      <c r="G34" s="14" t="s">
        <v>78</v>
      </c>
      <c r="H34" s="6">
        <f t="shared" si="0"/>
        <v>828070</v>
      </c>
    </row>
    <row r="35" spans="1:8" s="7" customFormat="1" ht="121.5" customHeight="1">
      <c r="A35" s="5">
        <v>31</v>
      </c>
      <c r="B35" s="5" t="s">
        <v>19</v>
      </c>
      <c r="C35" s="8">
        <v>987275</v>
      </c>
      <c r="D35" s="8"/>
      <c r="E35" s="8"/>
      <c r="F35" s="8">
        <v>200000</v>
      </c>
      <c r="G35" s="14" t="s">
        <v>20</v>
      </c>
      <c r="H35" s="6"/>
    </row>
    <row r="36" spans="1:8" s="7" customFormat="1" ht="87" customHeight="1">
      <c r="A36" s="5">
        <v>32</v>
      </c>
      <c r="B36" s="5" t="s">
        <v>60</v>
      </c>
      <c r="C36" s="8">
        <v>987275</v>
      </c>
      <c r="D36" s="8">
        <v>1500000</v>
      </c>
      <c r="E36" s="8"/>
      <c r="F36" s="8"/>
      <c r="G36" s="14" t="s">
        <v>76</v>
      </c>
      <c r="H36" s="6"/>
    </row>
    <row r="37" spans="1:8" s="7" customFormat="1" ht="159" customHeight="1">
      <c r="A37" s="5">
        <v>33</v>
      </c>
      <c r="B37" s="5" t="s">
        <v>27</v>
      </c>
      <c r="C37" s="8"/>
      <c r="D37" s="8"/>
      <c r="E37" s="8"/>
      <c r="F37" s="8">
        <v>300000</v>
      </c>
      <c r="G37" s="11" t="s">
        <v>7</v>
      </c>
      <c r="H37" s="6"/>
    </row>
    <row r="38" spans="1:8" s="7" customFormat="1" ht="97.5" customHeight="1">
      <c r="A38" s="5">
        <v>34</v>
      </c>
      <c r="B38" s="5" t="s">
        <v>52</v>
      </c>
      <c r="C38" s="8">
        <v>393386</v>
      </c>
      <c r="D38" s="8">
        <f>1191590-200000</f>
        <v>991590</v>
      </c>
      <c r="E38" s="8"/>
      <c r="F38" s="8"/>
      <c r="G38" s="14" t="s">
        <v>71</v>
      </c>
      <c r="H38" s="6">
        <f t="shared" si="0"/>
        <v>1384976</v>
      </c>
    </row>
    <row r="39" spans="1:8" s="7" customFormat="1" ht="59.25" customHeight="1">
      <c r="A39" s="5">
        <v>35</v>
      </c>
      <c r="B39" s="5" t="s">
        <v>53</v>
      </c>
      <c r="C39" s="8">
        <v>880355</v>
      </c>
      <c r="D39" s="8">
        <f>3000000</f>
        <v>3000000</v>
      </c>
      <c r="E39" s="8"/>
      <c r="F39" s="8"/>
      <c r="G39" s="14" t="s">
        <v>75</v>
      </c>
      <c r="H39" s="6">
        <f t="shared" si="0"/>
        <v>3880355</v>
      </c>
    </row>
    <row r="40" spans="1:8" s="7" customFormat="1" ht="142.5" customHeight="1">
      <c r="A40" s="5">
        <v>36</v>
      </c>
      <c r="B40" s="5" t="s">
        <v>54</v>
      </c>
      <c r="C40" s="8">
        <v>644685</v>
      </c>
      <c r="D40" s="8">
        <f>1163000-100000</f>
        <v>1063000</v>
      </c>
      <c r="E40" s="8"/>
      <c r="F40" s="8"/>
      <c r="G40" s="14" t="s">
        <v>8</v>
      </c>
      <c r="H40" s="6">
        <f>C40+D40</f>
        <v>1707685</v>
      </c>
    </row>
    <row r="41" spans="1:8" s="7" customFormat="1" ht="91.5" customHeight="1">
      <c r="A41" s="34">
        <v>37</v>
      </c>
      <c r="B41" s="36" t="s">
        <v>55</v>
      </c>
      <c r="C41" s="8">
        <v>468437</v>
      </c>
      <c r="D41" s="8">
        <v>640000</v>
      </c>
      <c r="E41" s="8"/>
      <c r="F41" s="8"/>
      <c r="G41" s="14" t="s">
        <v>73</v>
      </c>
      <c r="H41" s="6">
        <f t="shared" si="0"/>
        <v>1108437</v>
      </c>
    </row>
    <row r="42" spans="1:8" s="7" customFormat="1" ht="120.75" customHeight="1">
      <c r="A42" s="35"/>
      <c r="B42" s="37"/>
      <c r="C42" s="8"/>
      <c r="D42" s="8"/>
      <c r="E42" s="8"/>
      <c r="F42" s="8">
        <v>200000</v>
      </c>
      <c r="G42" s="21" t="s">
        <v>146</v>
      </c>
      <c r="H42" s="6"/>
    </row>
    <row r="43" spans="1:8" s="7" customFormat="1" ht="159.75" customHeight="1">
      <c r="A43" s="5">
        <v>38</v>
      </c>
      <c r="B43" s="9" t="s">
        <v>56</v>
      </c>
      <c r="C43" s="6">
        <v>1033621</v>
      </c>
      <c r="D43" s="6">
        <f>1500000-200000-200000</f>
        <v>1100000</v>
      </c>
      <c r="E43" s="6"/>
      <c r="F43" s="6">
        <v>600000</v>
      </c>
      <c r="G43" s="14" t="s">
        <v>9</v>
      </c>
      <c r="H43" s="6">
        <f t="shared" si="0"/>
        <v>2133621</v>
      </c>
    </row>
    <row r="44" spans="1:8" s="7" customFormat="1" ht="206.25" customHeight="1">
      <c r="A44" s="5">
        <v>39</v>
      </c>
      <c r="B44" s="5" t="s">
        <v>57</v>
      </c>
      <c r="C44" s="8">
        <v>449418</v>
      </c>
      <c r="D44" s="8">
        <v>500000</v>
      </c>
      <c r="E44" s="8"/>
      <c r="F44" s="8">
        <v>150000</v>
      </c>
      <c r="G44" s="14" t="s">
        <v>10</v>
      </c>
      <c r="H44" s="6">
        <f>C44+D44</f>
        <v>949418</v>
      </c>
    </row>
    <row r="45" spans="1:8" s="7" customFormat="1" ht="90" customHeight="1">
      <c r="A45" s="5">
        <v>40</v>
      </c>
      <c r="B45" s="5" t="s">
        <v>58</v>
      </c>
      <c r="C45" s="8">
        <v>403908</v>
      </c>
      <c r="D45" s="8">
        <v>400000</v>
      </c>
      <c r="E45" s="8">
        <v>100000</v>
      </c>
      <c r="F45" s="8">
        <v>300000</v>
      </c>
      <c r="G45" s="14" t="s">
        <v>13</v>
      </c>
      <c r="H45" s="6">
        <f>C45+D45</f>
        <v>803908</v>
      </c>
    </row>
    <row r="46" spans="1:8" s="7" customFormat="1" ht="102.75" customHeight="1">
      <c r="A46" s="5">
        <v>41</v>
      </c>
      <c r="B46" s="5" t="s">
        <v>84</v>
      </c>
      <c r="C46" s="8"/>
      <c r="D46" s="8"/>
      <c r="E46" s="8"/>
      <c r="F46" s="8">
        <v>450000</v>
      </c>
      <c r="G46" s="10" t="s">
        <v>14</v>
      </c>
      <c r="H46" s="6"/>
    </row>
    <row r="47" spans="1:8" s="7" customFormat="1" ht="148.5" customHeight="1">
      <c r="A47" s="5">
        <v>42</v>
      </c>
      <c r="B47" s="5" t="s">
        <v>59</v>
      </c>
      <c r="C47" s="8">
        <v>1083993</v>
      </c>
      <c r="D47" s="8">
        <f>2500000-500000</f>
        <v>2000000</v>
      </c>
      <c r="E47" s="8"/>
      <c r="F47" s="8">
        <v>1000000</v>
      </c>
      <c r="G47" s="14" t="s">
        <v>11</v>
      </c>
      <c r="H47" s="6">
        <f>C47+D47</f>
        <v>3083993</v>
      </c>
    </row>
    <row r="48" spans="1:8" s="7" customFormat="1" ht="123.75" customHeight="1">
      <c r="A48" s="5">
        <v>43</v>
      </c>
      <c r="B48" s="5" t="s">
        <v>61</v>
      </c>
      <c r="C48" s="8">
        <v>876014</v>
      </c>
      <c r="D48" s="8">
        <v>600000</v>
      </c>
      <c r="E48" s="8">
        <v>-600000</v>
      </c>
      <c r="F48" s="8"/>
      <c r="G48" s="14" t="s">
        <v>149</v>
      </c>
      <c r="H48" s="6">
        <f>C48+D48</f>
        <v>1476014</v>
      </c>
    </row>
    <row r="49" spans="1:8" s="7" customFormat="1" ht="130.5" customHeight="1">
      <c r="A49" s="5">
        <v>44</v>
      </c>
      <c r="B49" s="5" t="s">
        <v>147</v>
      </c>
      <c r="C49" s="8"/>
      <c r="D49" s="8"/>
      <c r="E49" s="8">
        <v>385000</v>
      </c>
      <c r="F49" s="8"/>
      <c r="G49" s="14" t="s">
        <v>148</v>
      </c>
      <c r="H49" s="6"/>
    </row>
    <row r="50" spans="1:8" s="7" customFormat="1" ht="118.5" customHeight="1">
      <c r="A50" s="5">
        <v>45</v>
      </c>
      <c r="B50" s="5" t="s">
        <v>67</v>
      </c>
      <c r="C50" s="6">
        <v>1474740</v>
      </c>
      <c r="D50" s="6">
        <f>1000000-100000</f>
        <v>900000</v>
      </c>
      <c r="E50" s="6"/>
      <c r="F50" s="6"/>
      <c r="G50" s="14" t="s">
        <v>12</v>
      </c>
      <c r="H50" s="6">
        <f>C50+D50</f>
        <v>2374740</v>
      </c>
    </row>
    <row r="51" spans="1:8" s="7" customFormat="1" ht="60.75" customHeight="1">
      <c r="A51" s="5">
        <v>46</v>
      </c>
      <c r="B51" s="17" t="s">
        <v>137</v>
      </c>
      <c r="C51" s="6">
        <v>1474740</v>
      </c>
      <c r="D51" s="6"/>
      <c r="E51" s="6"/>
      <c r="F51" s="18">
        <f>F52+F58+F59+F61+F66+F72+F75+F80+F84+F89+F92</f>
        <v>650000.0000000001</v>
      </c>
      <c r="G51" s="14"/>
      <c r="H51" s="6">
        <f>C51+D51</f>
        <v>1474740</v>
      </c>
    </row>
    <row r="52" spans="1:7" s="4" customFormat="1" ht="30" customHeight="1">
      <c r="A52" s="5" t="s">
        <v>87</v>
      </c>
      <c r="B52" s="15" t="s">
        <v>132</v>
      </c>
      <c r="C52" s="6">
        <v>1474740</v>
      </c>
      <c r="D52" s="6"/>
      <c r="E52" s="6"/>
      <c r="F52" s="19">
        <f>F54</f>
        <v>140638.6</v>
      </c>
      <c r="G52" s="14" t="s">
        <v>87</v>
      </c>
    </row>
    <row r="53" spans="1:7" s="4" customFormat="1" ht="30" customHeight="1">
      <c r="A53" s="5"/>
      <c r="B53" s="16" t="s">
        <v>133</v>
      </c>
      <c r="C53" s="6"/>
      <c r="D53" s="6"/>
      <c r="E53" s="6"/>
      <c r="F53" s="6">
        <v>0</v>
      </c>
      <c r="G53" s="14" t="s">
        <v>118</v>
      </c>
    </row>
    <row r="54" spans="1:7" s="4" customFormat="1" ht="30" customHeight="1">
      <c r="A54" s="5"/>
      <c r="B54" s="9" t="s">
        <v>108</v>
      </c>
      <c r="C54" s="6"/>
      <c r="D54" s="6"/>
      <c r="E54" s="6"/>
      <c r="F54" s="6">
        <v>140638.6</v>
      </c>
      <c r="G54" s="14"/>
    </row>
    <row r="55" spans="1:7" s="4" customFormat="1" ht="19.5">
      <c r="A55" s="5"/>
      <c r="B55" s="15" t="s">
        <v>112</v>
      </c>
      <c r="C55" s="6"/>
      <c r="D55" s="6"/>
      <c r="E55" s="6"/>
      <c r="F55" s="19">
        <v>0</v>
      </c>
      <c r="G55" s="14" t="s">
        <v>118</v>
      </c>
    </row>
    <row r="56" spans="1:7" s="4" customFormat="1" ht="19.5">
      <c r="A56" s="5"/>
      <c r="B56" s="15" t="s">
        <v>113</v>
      </c>
      <c r="C56" s="6"/>
      <c r="D56" s="6"/>
      <c r="E56" s="6"/>
      <c r="F56" s="19">
        <v>0</v>
      </c>
      <c r="G56" s="14" t="s">
        <v>118</v>
      </c>
    </row>
    <row r="57" spans="1:7" s="4" customFormat="1" ht="34.5">
      <c r="A57" s="5"/>
      <c r="B57" s="15" t="s">
        <v>139</v>
      </c>
      <c r="C57" s="6"/>
      <c r="D57" s="6"/>
      <c r="E57" s="6"/>
      <c r="F57" s="19">
        <v>0</v>
      </c>
      <c r="G57" s="14" t="s">
        <v>118</v>
      </c>
    </row>
    <row r="58" spans="1:7" s="4" customFormat="1" ht="19.5">
      <c r="A58" s="5"/>
      <c r="B58" s="15" t="s">
        <v>136</v>
      </c>
      <c r="C58" s="6"/>
      <c r="D58" s="6"/>
      <c r="E58" s="6"/>
      <c r="F58" s="19">
        <v>29018.5</v>
      </c>
      <c r="G58" s="14"/>
    </row>
    <row r="59" spans="1:7" s="4" customFormat="1" ht="19.5">
      <c r="A59" s="5"/>
      <c r="B59" s="15" t="s">
        <v>123</v>
      </c>
      <c r="C59" s="6"/>
      <c r="D59" s="6"/>
      <c r="E59" s="6"/>
      <c r="F59" s="19">
        <f>+F60</f>
        <v>70754.2</v>
      </c>
      <c r="G59" s="14"/>
    </row>
    <row r="60" spans="1:7" s="4" customFormat="1" ht="19.5">
      <c r="A60" s="5"/>
      <c r="B60" s="9" t="s">
        <v>95</v>
      </c>
      <c r="C60" s="6"/>
      <c r="D60" s="6"/>
      <c r="E60" s="6"/>
      <c r="F60" s="6">
        <v>70754.2</v>
      </c>
      <c r="G60" s="14"/>
    </row>
    <row r="61" spans="1:7" s="4" customFormat="1" ht="19.5">
      <c r="A61" s="5"/>
      <c r="B61" s="15" t="s">
        <v>124</v>
      </c>
      <c r="C61" s="6"/>
      <c r="D61" s="6"/>
      <c r="E61" s="6"/>
      <c r="F61" s="19">
        <f>+F62</f>
        <v>0</v>
      </c>
      <c r="G61" s="14"/>
    </row>
    <row r="62" spans="1:7" s="4" customFormat="1" ht="19.5">
      <c r="A62" s="5"/>
      <c r="B62" s="9" t="s">
        <v>96</v>
      </c>
      <c r="C62" s="6"/>
      <c r="D62" s="6"/>
      <c r="E62" s="6"/>
      <c r="F62" s="6">
        <v>0</v>
      </c>
      <c r="G62" s="14" t="s">
        <v>118</v>
      </c>
    </row>
    <row r="63" spans="1:7" s="4" customFormat="1" ht="19.5">
      <c r="A63" s="5"/>
      <c r="B63" s="9" t="s">
        <v>103</v>
      </c>
      <c r="C63" s="6"/>
      <c r="D63" s="6"/>
      <c r="E63" s="6"/>
      <c r="F63" s="6">
        <v>0</v>
      </c>
      <c r="G63" s="14" t="s">
        <v>118</v>
      </c>
    </row>
    <row r="64" spans="1:7" s="4" customFormat="1" ht="19.5">
      <c r="A64" s="5"/>
      <c r="B64" s="9" t="s">
        <v>105</v>
      </c>
      <c r="C64" s="6"/>
      <c r="D64" s="6"/>
      <c r="E64" s="6"/>
      <c r="F64" s="6">
        <v>0</v>
      </c>
      <c r="G64" s="14" t="s">
        <v>118</v>
      </c>
    </row>
    <row r="65" spans="1:7" s="4" customFormat="1" ht="19.5">
      <c r="A65" s="5"/>
      <c r="B65" s="15" t="s">
        <v>138</v>
      </c>
      <c r="C65" s="6"/>
      <c r="D65" s="6"/>
      <c r="E65" s="6"/>
      <c r="F65" s="19">
        <v>0</v>
      </c>
      <c r="G65" s="14" t="s">
        <v>118</v>
      </c>
    </row>
    <row r="66" spans="1:7" s="4" customFormat="1" ht="19.5">
      <c r="A66" s="5"/>
      <c r="B66" s="15" t="s">
        <v>128</v>
      </c>
      <c r="C66" s="6"/>
      <c r="D66" s="6"/>
      <c r="E66" s="6"/>
      <c r="F66" s="19">
        <f>+F67+F68+F69</f>
        <v>227882.5</v>
      </c>
      <c r="G66" s="14"/>
    </row>
    <row r="67" spans="1:7" s="4" customFormat="1" ht="19.5">
      <c r="A67" s="5"/>
      <c r="B67" s="16" t="s">
        <v>129</v>
      </c>
      <c r="C67" s="6"/>
      <c r="D67" s="6"/>
      <c r="E67" s="6"/>
      <c r="F67" s="6">
        <v>40260.9</v>
      </c>
      <c r="G67" s="14"/>
    </row>
    <row r="68" spans="1:7" s="4" customFormat="1" ht="34.5">
      <c r="A68" s="5"/>
      <c r="B68" s="9" t="s">
        <v>107</v>
      </c>
      <c r="C68" s="6"/>
      <c r="D68" s="6"/>
      <c r="E68" s="6"/>
      <c r="F68" s="6">
        <v>42412.5</v>
      </c>
      <c r="G68" s="14"/>
    </row>
    <row r="69" spans="1:7" s="4" customFormat="1" ht="19.5">
      <c r="A69" s="5"/>
      <c r="B69" s="9" t="s">
        <v>110</v>
      </c>
      <c r="C69" s="6"/>
      <c r="D69" s="6"/>
      <c r="E69" s="6"/>
      <c r="F69" s="6">
        <v>145209.1</v>
      </c>
      <c r="G69" s="14"/>
    </row>
    <row r="70" spans="1:7" s="4" customFormat="1" ht="34.5">
      <c r="A70" s="5"/>
      <c r="B70" s="15" t="s">
        <v>127</v>
      </c>
      <c r="C70" s="6"/>
      <c r="D70" s="6"/>
      <c r="E70" s="6"/>
      <c r="F70" s="19">
        <v>0</v>
      </c>
      <c r="G70" s="14" t="s">
        <v>118</v>
      </c>
    </row>
    <row r="71" spans="1:7" s="4" customFormat="1" ht="34.5">
      <c r="A71" s="5"/>
      <c r="B71" s="15" t="s">
        <v>130</v>
      </c>
      <c r="C71" s="6"/>
      <c r="D71" s="6"/>
      <c r="E71" s="6"/>
      <c r="F71" s="19">
        <v>0</v>
      </c>
      <c r="G71" s="14" t="s">
        <v>118</v>
      </c>
    </row>
    <row r="72" spans="1:7" s="4" customFormat="1" ht="19.5">
      <c r="A72" s="5"/>
      <c r="B72" s="15" t="s">
        <v>142</v>
      </c>
      <c r="C72" s="6"/>
      <c r="D72" s="6"/>
      <c r="E72" s="6"/>
      <c r="F72" s="19">
        <f>+F74</f>
        <v>63168.1</v>
      </c>
      <c r="G72" s="14"/>
    </row>
    <row r="73" spans="1:7" s="4" customFormat="1" ht="19.5">
      <c r="A73" s="5"/>
      <c r="B73" s="16" t="s">
        <v>140</v>
      </c>
      <c r="C73" s="6"/>
      <c r="D73" s="6"/>
      <c r="E73" s="6"/>
      <c r="F73" s="6">
        <v>0</v>
      </c>
      <c r="G73" s="14" t="s">
        <v>118</v>
      </c>
    </row>
    <row r="74" spans="1:7" s="4" customFormat="1" ht="19.5">
      <c r="A74" s="5"/>
      <c r="B74" s="9" t="s">
        <v>98</v>
      </c>
      <c r="C74" s="6"/>
      <c r="D74" s="6"/>
      <c r="E74" s="6"/>
      <c r="F74" s="6">
        <v>63168.1</v>
      </c>
      <c r="G74" s="14"/>
    </row>
    <row r="75" spans="1:7" s="4" customFormat="1" ht="19.5">
      <c r="A75" s="5"/>
      <c r="B75" s="15" t="s">
        <v>131</v>
      </c>
      <c r="C75" s="6"/>
      <c r="D75" s="6"/>
      <c r="E75" s="6"/>
      <c r="F75" s="19">
        <v>11769.8</v>
      </c>
      <c r="G75" s="14"/>
    </row>
    <row r="76" spans="1:7" s="4" customFormat="1" ht="34.5">
      <c r="A76" s="5"/>
      <c r="B76" s="15" t="s">
        <v>117</v>
      </c>
      <c r="C76" s="6"/>
      <c r="D76" s="6"/>
      <c r="E76" s="6"/>
      <c r="F76" s="19">
        <v>0</v>
      </c>
      <c r="G76" s="14" t="s">
        <v>118</v>
      </c>
    </row>
    <row r="77" spans="1:7" s="4" customFormat="1" ht="19.5">
      <c r="A77" s="5"/>
      <c r="B77" s="15" t="s">
        <v>116</v>
      </c>
      <c r="C77" s="6"/>
      <c r="D77" s="6"/>
      <c r="E77" s="6"/>
      <c r="F77" s="19">
        <v>0</v>
      </c>
      <c r="G77" s="14" t="s">
        <v>118</v>
      </c>
    </row>
    <row r="78" spans="1:7" s="4" customFormat="1" ht="51.75">
      <c r="A78" s="5"/>
      <c r="B78" s="15" t="s">
        <v>141</v>
      </c>
      <c r="C78" s="6"/>
      <c r="D78" s="6"/>
      <c r="E78" s="6"/>
      <c r="F78" s="19">
        <v>0</v>
      </c>
      <c r="G78" s="14" t="s">
        <v>118</v>
      </c>
    </row>
    <row r="79" spans="1:7" s="4" customFormat="1" ht="19.5">
      <c r="A79" s="5"/>
      <c r="B79" s="15" t="s">
        <v>115</v>
      </c>
      <c r="C79" s="6"/>
      <c r="D79" s="6"/>
      <c r="E79" s="6"/>
      <c r="F79" s="19">
        <v>0</v>
      </c>
      <c r="G79" s="14" t="s">
        <v>118</v>
      </c>
    </row>
    <row r="80" spans="1:7" s="4" customFormat="1" ht="19.5">
      <c r="A80" s="5"/>
      <c r="B80" s="15" t="s">
        <v>121</v>
      </c>
      <c r="C80" s="6"/>
      <c r="D80" s="6"/>
      <c r="E80" s="6"/>
      <c r="F80" s="19">
        <f>+F82</f>
        <v>38373.9</v>
      </c>
      <c r="G80" s="14" t="s">
        <v>87</v>
      </c>
    </row>
    <row r="81" spans="1:7" s="4" customFormat="1" ht="19.5">
      <c r="A81" s="5"/>
      <c r="B81" s="16" t="s">
        <v>106</v>
      </c>
      <c r="C81" s="6"/>
      <c r="D81" s="6"/>
      <c r="E81" s="6"/>
      <c r="F81" s="6">
        <v>0</v>
      </c>
      <c r="G81" s="14" t="s">
        <v>118</v>
      </c>
    </row>
    <row r="82" spans="1:7" s="4" customFormat="1" ht="19.5">
      <c r="A82" s="5"/>
      <c r="B82" s="9" t="s">
        <v>93</v>
      </c>
      <c r="C82" s="6"/>
      <c r="D82" s="6"/>
      <c r="E82" s="6"/>
      <c r="F82" s="6">
        <v>38373.9</v>
      </c>
      <c r="G82" s="14"/>
    </row>
    <row r="83" spans="1:7" s="4" customFormat="1" ht="34.5">
      <c r="A83" s="5"/>
      <c r="B83" s="15" t="s">
        <v>119</v>
      </c>
      <c r="C83" s="6"/>
      <c r="D83" s="6"/>
      <c r="E83" s="6"/>
      <c r="F83" s="19">
        <v>0</v>
      </c>
      <c r="G83" s="14" t="s">
        <v>118</v>
      </c>
    </row>
    <row r="84" spans="1:7" s="4" customFormat="1" ht="19.5">
      <c r="A84" s="5"/>
      <c r="B84" s="15" t="s">
        <v>135</v>
      </c>
      <c r="C84" s="6"/>
      <c r="D84" s="6"/>
      <c r="E84" s="6"/>
      <c r="F84" s="19">
        <f>+F86</f>
        <v>16760.2</v>
      </c>
      <c r="G84" s="14" t="s">
        <v>87</v>
      </c>
    </row>
    <row r="85" spans="1:7" s="4" customFormat="1" ht="19.5">
      <c r="A85" s="5"/>
      <c r="B85" s="16" t="s">
        <v>134</v>
      </c>
      <c r="C85" s="6"/>
      <c r="D85" s="6"/>
      <c r="E85" s="6"/>
      <c r="F85" s="6">
        <v>0</v>
      </c>
      <c r="G85" s="14" t="s">
        <v>118</v>
      </c>
    </row>
    <row r="86" spans="1:7" s="4" customFormat="1" ht="19.5">
      <c r="A86" s="5"/>
      <c r="B86" s="9" t="s">
        <v>104</v>
      </c>
      <c r="C86" s="6"/>
      <c r="D86" s="6"/>
      <c r="E86" s="6"/>
      <c r="F86" s="6">
        <v>16760.2</v>
      </c>
      <c r="G86" s="14"/>
    </row>
    <row r="87" spans="1:7" s="4" customFormat="1" ht="19.5">
      <c r="A87" s="5"/>
      <c r="B87" s="15" t="s">
        <v>109</v>
      </c>
      <c r="C87" s="6"/>
      <c r="D87" s="6"/>
      <c r="E87" s="6"/>
      <c r="F87" s="19">
        <v>0</v>
      </c>
      <c r="G87" s="14" t="s">
        <v>118</v>
      </c>
    </row>
    <row r="88" spans="1:7" s="4" customFormat="1" ht="19.5">
      <c r="A88" s="5"/>
      <c r="B88" s="15" t="s">
        <v>114</v>
      </c>
      <c r="C88" s="6"/>
      <c r="D88" s="6"/>
      <c r="E88" s="6"/>
      <c r="F88" s="19">
        <v>0</v>
      </c>
      <c r="G88" s="14" t="s">
        <v>118</v>
      </c>
    </row>
    <row r="89" spans="1:7" s="4" customFormat="1" ht="19.5">
      <c r="A89" s="5"/>
      <c r="B89" s="15" t="s">
        <v>125</v>
      </c>
      <c r="C89" s="6"/>
      <c r="D89" s="6"/>
      <c r="E89" s="6"/>
      <c r="F89" s="19">
        <f>F91</f>
        <v>10366.9</v>
      </c>
      <c r="G89" s="14" t="s">
        <v>87</v>
      </c>
    </row>
    <row r="90" spans="1:7" s="4" customFormat="1" ht="19.5">
      <c r="A90" s="5"/>
      <c r="B90" s="16" t="s">
        <v>126</v>
      </c>
      <c r="C90" s="6"/>
      <c r="D90" s="6"/>
      <c r="E90" s="6"/>
      <c r="F90" s="6">
        <v>0</v>
      </c>
      <c r="G90" s="14" t="s">
        <v>118</v>
      </c>
    </row>
    <row r="91" spans="1:7" s="4" customFormat="1" ht="34.5">
      <c r="A91" s="5"/>
      <c r="B91" s="9" t="s">
        <v>97</v>
      </c>
      <c r="C91" s="6"/>
      <c r="D91" s="6"/>
      <c r="E91" s="6"/>
      <c r="F91" s="6">
        <v>10366.9</v>
      </c>
      <c r="G91" s="14"/>
    </row>
    <row r="92" spans="1:7" s="4" customFormat="1" ht="19.5">
      <c r="A92" s="5"/>
      <c r="B92" s="15" t="s">
        <v>122</v>
      </c>
      <c r="C92" s="6"/>
      <c r="D92" s="6"/>
      <c r="E92" s="6"/>
      <c r="F92" s="19">
        <f>F94+F95</f>
        <v>41267.3</v>
      </c>
      <c r="G92" s="14" t="s">
        <v>87</v>
      </c>
    </row>
    <row r="93" spans="1:7" s="4" customFormat="1" ht="19.5">
      <c r="A93" s="5"/>
      <c r="B93" s="16" t="s">
        <v>111</v>
      </c>
      <c r="C93" s="6"/>
      <c r="D93" s="6"/>
      <c r="E93" s="6"/>
      <c r="F93" s="6">
        <v>0</v>
      </c>
      <c r="G93" s="14" t="s">
        <v>118</v>
      </c>
    </row>
    <row r="94" spans="1:7" s="4" customFormat="1" ht="19.5">
      <c r="A94" s="5"/>
      <c r="B94" s="9" t="s">
        <v>100</v>
      </c>
      <c r="C94" s="6"/>
      <c r="D94" s="6"/>
      <c r="E94" s="6"/>
      <c r="F94" s="6">
        <v>34911</v>
      </c>
      <c r="G94" s="14"/>
    </row>
    <row r="95" spans="1:7" s="4" customFormat="1" ht="19.5">
      <c r="A95" s="5"/>
      <c r="B95" s="9" t="s">
        <v>94</v>
      </c>
      <c r="C95" s="6"/>
      <c r="D95" s="6"/>
      <c r="E95" s="6"/>
      <c r="F95" s="6">
        <v>6356.3</v>
      </c>
      <c r="G95" s="14"/>
    </row>
    <row r="96" spans="1:7" s="4" customFormat="1" ht="29.25" customHeight="1">
      <c r="A96" s="5"/>
      <c r="B96" s="15" t="s">
        <v>120</v>
      </c>
      <c r="C96" s="6"/>
      <c r="D96" s="6"/>
      <c r="E96" s="6"/>
      <c r="F96" s="19">
        <v>0</v>
      </c>
      <c r="G96" s="14"/>
    </row>
    <row r="97" spans="1:7" s="4" customFormat="1" ht="22.5" customHeight="1">
      <c r="A97" s="5"/>
      <c r="B97" s="16" t="s">
        <v>99</v>
      </c>
      <c r="C97" s="6"/>
      <c r="D97" s="6"/>
      <c r="E97" s="6"/>
      <c r="F97" s="6">
        <v>0</v>
      </c>
      <c r="G97" s="14" t="s">
        <v>118</v>
      </c>
    </row>
    <row r="98" spans="1:7" s="4" customFormat="1" ht="22.5" customHeight="1">
      <c r="A98" s="5"/>
      <c r="B98" s="9" t="s">
        <v>102</v>
      </c>
      <c r="C98" s="6"/>
      <c r="D98" s="6"/>
      <c r="E98" s="6"/>
      <c r="F98" s="6">
        <v>0</v>
      </c>
      <c r="G98" s="14" t="s">
        <v>118</v>
      </c>
    </row>
    <row r="99" spans="1:7" s="4" customFormat="1" ht="22.5" customHeight="1">
      <c r="A99" s="5"/>
      <c r="B99" s="9" t="s">
        <v>101</v>
      </c>
      <c r="C99" s="6"/>
      <c r="D99" s="6"/>
      <c r="E99" s="6"/>
      <c r="F99" s="6">
        <v>0</v>
      </c>
      <c r="G99" s="14" t="s">
        <v>118</v>
      </c>
    </row>
    <row r="100" spans="1:7" s="4" customFormat="1" ht="29.25" customHeight="1">
      <c r="A100" s="5"/>
      <c r="B100" s="15"/>
      <c r="C100" s="6"/>
      <c r="D100" s="6"/>
      <c r="E100" s="6"/>
      <c r="F100" s="6" t="s">
        <v>87</v>
      </c>
      <c r="G100" s="14"/>
    </row>
    <row r="101" spans="1:7" s="4" customFormat="1" ht="29.25" customHeight="1">
      <c r="A101" s="5"/>
      <c r="B101" s="15"/>
      <c r="C101" s="6"/>
      <c r="D101" s="6"/>
      <c r="E101" s="6"/>
      <c r="F101" s="6"/>
      <c r="G101" s="14"/>
    </row>
    <row r="102" s="4" customFormat="1" ht="19.5"/>
    <row r="103" s="4" customFormat="1" ht="19.5"/>
    <row r="104" s="4" customFormat="1" ht="19.5"/>
    <row r="105" s="4" customFormat="1" ht="19.5"/>
    <row r="106" s="4" customFormat="1" ht="19.5"/>
    <row r="107" s="4" customFormat="1" ht="19.5"/>
    <row r="108" s="4" customFormat="1" ht="19.5"/>
    <row r="109" s="4" customFormat="1" ht="19.5"/>
    <row r="110" s="4" customFormat="1" ht="19.5"/>
    <row r="111" s="4" customFormat="1" ht="19.5"/>
    <row r="112" s="4" customFormat="1" ht="19.5"/>
    <row r="113" s="4" customFormat="1" ht="19.5"/>
    <row r="114" s="4" customFormat="1" ht="19.5"/>
    <row r="115" s="4" customFormat="1" ht="19.5"/>
    <row r="116" s="4" customFormat="1" ht="19.5"/>
    <row r="117" s="4" customFormat="1" ht="19.5"/>
    <row r="118" s="4" customFormat="1" ht="19.5"/>
    <row r="119" s="4" customFormat="1" ht="19.5"/>
    <row r="120" s="4" customFormat="1" ht="19.5"/>
    <row r="121" s="4" customFormat="1" ht="19.5"/>
    <row r="122" s="4" customFormat="1" ht="19.5"/>
    <row r="123" s="4" customFormat="1" ht="19.5"/>
    <row r="124" s="4" customFormat="1" ht="19.5"/>
    <row r="125" s="4" customFormat="1" ht="19.5"/>
    <row r="126" s="4" customFormat="1" ht="19.5"/>
    <row r="127" s="4" customFormat="1" ht="19.5"/>
    <row r="128" s="4" customFormat="1" ht="19.5"/>
    <row r="129" s="4" customFormat="1" ht="19.5"/>
    <row r="130" s="4" customFormat="1" ht="19.5"/>
    <row r="131" s="4" customFormat="1" ht="19.5"/>
    <row r="132" s="4" customFormat="1" ht="19.5"/>
    <row r="133" s="4" customFormat="1" ht="19.5"/>
    <row r="134" s="4" customFormat="1" ht="19.5"/>
    <row r="135" s="4" customFormat="1" ht="19.5"/>
    <row r="136" s="4" customFormat="1" ht="19.5"/>
    <row r="137" s="4" customFormat="1" ht="19.5"/>
    <row r="138" s="4" customFormat="1" ht="19.5"/>
    <row r="139" s="4" customFormat="1" ht="19.5"/>
    <row r="140" s="4" customFormat="1" ht="19.5"/>
    <row r="141" s="4" customFormat="1" ht="19.5"/>
    <row r="142" s="4" customFormat="1" ht="19.5"/>
    <row r="143" s="4" customFormat="1" ht="19.5"/>
    <row r="144" s="4" customFormat="1" ht="19.5"/>
    <row r="145" s="4" customFormat="1" ht="19.5"/>
    <row r="146" s="4" customFormat="1" ht="19.5"/>
    <row r="147" s="4" customFormat="1" ht="19.5"/>
    <row r="148" s="4" customFormat="1" ht="19.5"/>
    <row r="149" s="4" customFormat="1" ht="19.5"/>
    <row r="150" s="4" customFormat="1" ht="19.5"/>
    <row r="151" s="4" customFormat="1" ht="19.5"/>
    <row r="152" s="4" customFormat="1" ht="19.5"/>
    <row r="153" s="4" customFormat="1" ht="19.5"/>
    <row r="154" s="4" customFormat="1" ht="19.5"/>
    <row r="155" s="4" customFormat="1" ht="19.5"/>
    <row r="156" s="4" customFormat="1" ht="19.5"/>
    <row r="157" s="4" customFormat="1" ht="19.5"/>
    <row r="158" s="4" customFormat="1" ht="19.5"/>
    <row r="159" s="4" customFormat="1" ht="19.5"/>
    <row r="160" s="4" customFormat="1" ht="19.5"/>
    <row r="161" s="4" customFormat="1" ht="19.5"/>
    <row r="162" s="4" customFormat="1" ht="19.5"/>
    <row r="163" s="4" customFormat="1" ht="19.5"/>
    <row r="164" s="4" customFormat="1" ht="19.5"/>
    <row r="165" s="4" customFormat="1" ht="19.5"/>
    <row r="166" s="4" customFormat="1" ht="19.5"/>
    <row r="167" s="4" customFormat="1" ht="19.5"/>
    <row r="168" s="4" customFormat="1" ht="19.5"/>
    <row r="169" s="4" customFormat="1" ht="19.5"/>
    <row r="170" s="4" customFormat="1" ht="19.5"/>
    <row r="171" s="4" customFormat="1" ht="19.5"/>
    <row r="172" s="4" customFormat="1" ht="19.5"/>
    <row r="173" s="4" customFormat="1" ht="19.5"/>
    <row r="174" s="4" customFormat="1" ht="19.5"/>
    <row r="175" s="4" customFormat="1" ht="19.5"/>
    <row r="176" s="4" customFormat="1" ht="19.5"/>
    <row r="177" s="4" customFormat="1" ht="19.5"/>
    <row r="178" s="4" customFormat="1" ht="19.5"/>
    <row r="179" s="4" customFormat="1" ht="19.5"/>
    <row r="180" s="4" customFormat="1" ht="19.5"/>
    <row r="181" s="4" customFormat="1" ht="19.5"/>
    <row r="182" s="4" customFormat="1" ht="19.5"/>
    <row r="183" s="4" customFormat="1" ht="19.5"/>
    <row r="184" s="4" customFormat="1" ht="19.5"/>
    <row r="185" s="4" customFormat="1" ht="19.5"/>
    <row r="186" s="4" customFormat="1" ht="19.5"/>
    <row r="187" s="4" customFormat="1" ht="19.5"/>
    <row r="188" s="4" customFormat="1" ht="19.5"/>
    <row r="189" s="4" customFormat="1" ht="19.5"/>
    <row r="190" s="4" customFormat="1" ht="19.5"/>
    <row r="191" s="4" customFormat="1" ht="19.5"/>
    <row r="192" s="4" customFormat="1" ht="19.5"/>
    <row r="193" s="4" customFormat="1" ht="19.5"/>
    <row r="194" s="4" customFormat="1" ht="19.5"/>
    <row r="195" s="4" customFormat="1" ht="19.5"/>
    <row r="196" s="4" customFormat="1" ht="19.5"/>
    <row r="197" s="4" customFormat="1" ht="19.5"/>
    <row r="198" s="4" customFormat="1" ht="19.5"/>
    <row r="199" s="4" customFormat="1" ht="19.5"/>
    <row r="200" s="4" customFormat="1" ht="19.5"/>
    <row r="201" s="4" customFormat="1" ht="19.5"/>
    <row r="202" s="4" customFormat="1" ht="19.5"/>
    <row r="203" s="4" customFormat="1" ht="19.5"/>
    <row r="204" s="4" customFormat="1" ht="19.5"/>
    <row r="205" s="4" customFormat="1" ht="19.5"/>
    <row r="206" s="4" customFormat="1" ht="19.5"/>
    <row r="207" s="4" customFormat="1" ht="19.5"/>
    <row r="208" s="4" customFormat="1" ht="19.5"/>
    <row r="209" s="4" customFormat="1" ht="19.5"/>
    <row r="210" s="4" customFormat="1" ht="19.5"/>
    <row r="211" s="4" customFormat="1" ht="19.5"/>
    <row r="212" s="4" customFormat="1" ht="19.5"/>
    <row r="213" s="4" customFormat="1" ht="19.5"/>
    <row r="214" s="4" customFormat="1" ht="19.5"/>
    <row r="215" s="4" customFormat="1" ht="19.5"/>
    <row r="216" s="4" customFormat="1" ht="19.5"/>
    <row r="217" s="4" customFormat="1" ht="19.5"/>
    <row r="218" s="4" customFormat="1" ht="19.5"/>
    <row r="219" s="4" customFormat="1" ht="19.5"/>
    <row r="220" s="4" customFormat="1" ht="19.5"/>
    <row r="221" s="4" customFormat="1" ht="19.5"/>
    <row r="222" s="4" customFormat="1" ht="19.5"/>
    <row r="223" s="4" customFormat="1" ht="19.5"/>
    <row r="224" s="4" customFormat="1" ht="19.5"/>
    <row r="225" s="4" customFormat="1" ht="19.5"/>
    <row r="226" s="4" customFormat="1" ht="19.5"/>
    <row r="227" s="4" customFormat="1" ht="19.5"/>
    <row r="228" s="4" customFormat="1" ht="19.5"/>
    <row r="229" s="4" customFormat="1" ht="19.5"/>
    <row r="230" s="4" customFormat="1" ht="19.5"/>
    <row r="231" s="4" customFormat="1" ht="19.5"/>
    <row r="232" s="4" customFormat="1" ht="19.5"/>
    <row r="233" s="4" customFormat="1" ht="19.5"/>
    <row r="234" s="4" customFormat="1" ht="19.5"/>
    <row r="235" s="4" customFormat="1" ht="19.5"/>
    <row r="236" s="4" customFormat="1" ht="19.5"/>
    <row r="237" s="4" customFormat="1" ht="19.5"/>
    <row r="238" s="4" customFormat="1" ht="19.5"/>
    <row r="239" s="4" customFormat="1" ht="19.5"/>
    <row r="240" s="4" customFormat="1" ht="19.5"/>
    <row r="241" s="4" customFormat="1" ht="19.5"/>
    <row r="242" s="4" customFormat="1" ht="19.5"/>
    <row r="243" s="4" customFormat="1" ht="19.5"/>
    <row r="244" s="4" customFormat="1" ht="19.5"/>
    <row r="245" s="4" customFormat="1" ht="19.5"/>
    <row r="246" s="4" customFormat="1" ht="19.5"/>
    <row r="247" s="4" customFormat="1" ht="19.5"/>
    <row r="248" s="4" customFormat="1" ht="19.5"/>
    <row r="249" s="4" customFormat="1" ht="19.5"/>
    <row r="250" s="4" customFormat="1" ht="19.5"/>
    <row r="251" s="4" customFormat="1" ht="19.5"/>
    <row r="252" s="4" customFormat="1" ht="19.5"/>
    <row r="253" s="4" customFormat="1" ht="19.5"/>
    <row r="254" s="4" customFormat="1" ht="19.5"/>
    <row r="255" s="4" customFormat="1" ht="19.5"/>
    <row r="256" s="4" customFormat="1" ht="19.5"/>
    <row r="257" s="4" customFormat="1" ht="19.5"/>
    <row r="258" s="4" customFormat="1" ht="19.5"/>
    <row r="259" s="4" customFormat="1" ht="19.5"/>
    <row r="260" s="4" customFormat="1" ht="19.5"/>
    <row r="261" s="4" customFormat="1" ht="19.5"/>
    <row r="262" s="4" customFormat="1" ht="19.5"/>
    <row r="263" s="4" customFormat="1" ht="19.5"/>
    <row r="264" s="4" customFormat="1" ht="19.5"/>
    <row r="265" s="4" customFormat="1" ht="19.5"/>
    <row r="266" s="4" customFormat="1" ht="19.5"/>
    <row r="267" s="4" customFormat="1" ht="19.5"/>
    <row r="268" s="4" customFormat="1" ht="19.5"/>
    <row r="269" s="4" customFormat="1" ht="19.5"/>
    <row r="270" s="4" customFormat="1" ht="19.5"/>
    <row r="271" s="4" customFormat="1" ht="19.5"/>
    <row r="272" s="4" customFormat="1" ht="19.5"/>
    <row r="273" s="4" customFormat="1" ht="19.5"/>
    <row r="274" s="4" customFormat="1" ht="19.5"/>
    <row r="275" s="4" customFormat="1" ht="19.5"/>
    <row r="276" s="4" customFormat="1" ht="19.5"/>
    <row r="277" s="4" customFormat="1" ht="19.5"/>
    <row r="278" s="4" customFormat="1" ht="19.5"/>
    <row r="279" s="4" customFormat="1" ht="19.5"/>
    <row r="280" s="4" customFormat="1" ht="19.5"/>
    <row r="281" s="4" customFormat="1" ht="19.5"/>
    <row r="282" s="4" customFormat="1" ht="19.5"/>
    <row r="283" s="4" customFormat="1" ht="19.5"/>
    <row r="284" s="4" customFormat="1" ht="19.5"/>
    <row r="285" s="4" customFormat="1" ht="19.5"/>
    <row r="286" s="4" customFormat="1" ht="19.5"/>
  </sheetData>
  <mergeCells count="7">
    <mergeCell ref="A1:H1"/>
    <mergeCell ref="B2:B3"/>
    <mergeCell ref="D2:F2"/>
    <mergeCell ref="A41:A42"/>
    <mergeCell ref="B41:B42"/>
    <mergeCell ref="A2:A3"/>
    <mergeCell ref="G2:G3"/>
  </mergeCells>
  <printOptions/>
  <pageMargins left="0.4724409448818898" right="0.35433070866141736" top="0.31496062992125984" bottom="0.5511811023622047" header="0.1968503937007874" footer="0.1968503937007874"/>
  <pageSetup fitToHeight="10" fitToWidth="1" horizontalDpi="600" verticalDpi="600" orientation="landscape" paperSize="9" scale="55" r:id="rId1"/>
  <headerFooter alignWithMargins="0">
    <oddFooter>&amp;L&amp;D  &amp;T&amp;CСтраница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Росавтодор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ezdin</dc:creator>
  <cp:keywords/>
  <dc:description/>
  <cp:lastModifiedBy>0450</cp:lastModifiedBy>
  <cp:lastPrinted>2011-06-03T11:51:09Z</cp:lastPrinted>
  <dcterms:created xsi:type="dcterms:W3CDTF">2006-07-11T16:33:52Z</dcterms:created>
  <dcterms:modified xsi:type="dcterms:W3CDTF">2011-06-03T11:51:10Z</dcterms:modified>
  <cp:category/>
  <cp:version/>
  <cp:contentType/>
  <cp:contentStatus/>
</cp:coreProperties>
</file>